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scom\Videos\Excel動画\制作済み動画-ファイル\編集ファイル\☆★動画解説_応用範囲★☆\"/>
    </mc:Choice>
  </mc:AlternateContent>
  <xr:revisionPtr revIDLastSave="0" documentId="13_ncr:1_{2C23C8A0-B573-4603-BCD7-9505223F31FF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03" sheetId="1" r:id="rId1"/>
    <sheet name="04" sheetId="2" r:id="rId2"/>
    <sheet name="05" sheetId="3" r:id="rId3"/>
    <sheet name="06" sheetId="4" r:id="rId4"/>
    <sheet name="07" sheetId="5" r:id="rId5"/>
    <sheet name="08" sheetId="6" r:id="rId6"/>
    <sheet name="09-1" sheetId="7" r:id="rId7"/>
    <sheet name="09-2" sheetId="8" r:id="rId8"/>
    <sheet name="10" sheetId="9" r:id="rId9"/>
    <sheet name="10-Ans" sheetId="13" r:id="rId10"/>
    <sheet name="11" sheetId="10" r:id="rId11"/>
    <sheet name="11-Ans" sheetId="15" r:id="rId12"/>
    <sheet name="12" sheetId="11" r:id="rId13"/>
    <sheet name="13" sheetId="12" r:id="rId14"/>
  </sheets>
  <definedNames>
    <definedName name="_xlnm.Print_Area" localSheetId="9">'10-Ans'!$B$1:$O$38</definedName>
    <definedName name="_xlnm.Print_Titles" localSheetId="9">'10-Ans'!$1:$4</definedName>
  </definedNames>
  <calcPr calcId="191029"/>
  <pivotCaches>
    <pivotCache cacheId="0" r:id="rId1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15" l="1"/>
  <c r="E149" i="15" s="1"/>
  <c r="C149" i="15"/>
  <c r="E148" i="15"/>
  <c r="E147" i="15"/>
  <c r="E146" i="15"/>
  <c r="E145" i="15"/>
  <c r="E144" i="15"/>
  <c r="E143" i="15"/>
  <c r="K11" i="7"/>
  <c r="K11" i="8"/>
  <c r="L6" i="8"/>
  <c r="L7" i="8"/>
  <c r="L8" i="8"/>
  <c r="L9" i="8"/>
  <c r="L10" i="8"/>
  <c r="L6" i="7"/>
  <c r="L7" i="7"/>
  <c r="L8" i="7"/>
  <c r="L9" i="7"/>
  <c r="L10" i="7"/>
  <c r="L5" i="8"/>
  <c r="L11" i="8" s="1"/>
  <c r="L5" i="7"/>
  <c r="U20" i="6"/>
  <c r="U19" i="6"/>
  <c r="U16" i="6"/>
  <c r="U15" i="6"/>
  <c r="U18" i="6"/>
  <c r="U14" i="6"/>
  <c r="U12" i="6"/>
  <c r="U11" i="6"/>
  <c r="U10" i="6"/>
  <c r="M17" i="5"/>
  <c r="M24" i="5" s="1"/>
  <c r="N17" i="5"/>
  <c r="O17" i="5"/>
  <c r="O24" i="5" s="1"/>
  <c r="M18" i="5"/>
  <c r="N18" i="5"/>
  <c r="N23" i="5" s="1"/>
  <c r="O18" i="5"/>
  <c r="M19" i="5"/>
  <c r="M23" i="5" s="1"/>
  <c r="N19" i="5"/>
  <c r="O19" i="5"/>
  <c r="M20" i="5"/>
  <c r="N20" i="5"/>
  <c r="N24" i="5" s="1"/>
  <c r="O20" i="5"/>
  <c r="M21" i="5"/>
  <c r="N21" i="5"/>
  <c r="O21" i="5"/>
  <c r="M22" i="5"/>
  <c r="N22" i="5"/>
  <c r="O22" i="5"/>
  <c r="L18" i="5"/>
  <c r="L24" i="5" s="1"/>
  <c r="L19" i="5"/>
  <c r="P19" i="5" s="1"/>
  <c r="L20" i="5"/>
  <c r="P20" i="5" s="1"/>
  <c r="L21" i="5"/>
  <c r="P21" i="5" s="1"/>
  <c r="L22" i="5"/>
  <c r="P22" i="5" s="1"/>
  <c r="L17" i="5"/>
  <c r="L23" i="5" s="1"/>
  <c r="M12" i="5"/>
  <c r="N12" i="5"/>
  <c r="O12" i="5"/>
  <c r="L12" i="5"/>
  <c r="L11" i="5"/>
  <c r="M11" i="5"/>
  <c r="N11" i="5"/>
  <c r="O11" i="5"/>
  <c r="P5" i="5"/>
  <c r="P6" i="5"/>
  <c r="P12" i="5" s="1"/>
  <c r="P7" i="5"/>
  <c r="P8" i="5"/>
  <c r="P9" i="5"/>
  <c r="P10" i="5"/>
  <c r="P18" i="4"/>
  <c r="P19" i="4"/>
  <c r="P20" i="4"/>
  <c r="P21" i="4"/>
  <c r="P22" i="4" s="1"/>
  <c r="P17" i="4"/>
  <c r="X8" i="3"/>
  <c r="X5" i="3"/>
  <c r="Q11" i="3"/>
  <c r="R11" i="3"/>
  <c r="S11" i="3"/>
  <c r="T11" i="3"/>
  <c r="W11" i="3" s="1"/>
  <c r="X11" i="3" s="1"/>
  <c r="U11" i="3"/>
  <c r="V11" i="3"/>
  <c r="W5" i="3"/>
  <c r="W6" i="3"/>
  <c r="X6" i="3" s="1"/>
  <c r="W7" i="3"/>
  <c r="X7" i="3" s="1"/>
  <c r="W8" i="3"/>
  <c r="W9" i="3"/>
  <c r="X9" i="3" s="1"/>
  <c r="W10" i="3"/>
  <c r="X10" i="3" s="1"/>
  <c r="P11" i="3"/>
  <c r="P23" i="4" l="1"/>
  <c r="P24" i="4" s="1"/>
  <c r="M14" i="4" s="1"/>
  <c r="P18" i="5"/>
  <c r="P17" i="5"/>
  <c r="O23" i="5"/>
  <c r="P23" i="5" s="1"/>
  <c r="P11" i="5"/>
  <c r="L11" i="7"/>
  <c r="L13" i="2"/>
  <c r="L12" i="2"/>
  <c r="N7" i="2"/>
  <c r="N8" i="2"/>
  <c r="N9" i="2"/>
  <c r="N10" i="2"/>
  <c r="N11" i="2"/>
  <c r="N6" i="2"/>
  <c r="M6" i="2"/>
  <c r="M7" i="2" s="1"/>
  <c r="M8" i="2" s="1"/>
  <c r="M9" i="2" s="1"/>
  <c r="M10" i="2" s="1"/>
  <c r="M11" i="2" s="1"/>
  <c r="N9" i="1"/>
  <c r="N8" i="1"/>
  <c r="N7" i="1"/>
  <c r="N6" i="1"/>
  <c r="N10" i="1" s="1"/>
  <c r="M10" i="1"/>
  <c r="H137" i="15" l="1"/>
  <c r="H136" i="15"/>
  <c r="H135" i="15"/>
  <c r="H134" i="15"/>
  <c r="H133" i="15"/>
  <c r="H132" i="15"/>
  <c r="H131" i="15"/>
  <c r="H130" i="15"/>
  <c r="H129" i="15"/>
  <c r="H128" i="15"/>
  <c r="H127" i="15"/>
  <c r="H126" i="15"/>
  <c r="H125" i="15"/>
  <c r="H124" i="15"/>
  <c r="H123" i="15"/>
  <c r="H122" i="15"/>
  <c r="H121" i="15"/>
  <c r="H120" i="15"/>
  <c r="H119" i="15"/>
  <c r="H118" i="15"/>
  <c r="H117" i="15"/>
  <c r="H116" i="15"/>
  <c r="H115" i="15"/>
  <c r="H114" i="15"/>
  <c r="H113" i="15"/>
  <c r="H112" i="15"/>
  <c r="H111" i="15"/>
  <c r="H110" i="15"/>
  <c r="H109" i="15"/>
  <c r="H108" i="15"/>
  <c r="H107" i="15"/>
  <c r="H106" i="15"/>
  <c r="H105" i="15"/>
  <c r="H104" i="15"/>
  <c r="H103" i="15"/>
  <c r="H102" i="15"/>
  <c r="H101" i="15"/>
  <c r="H100" i="15"/>
  <c r="H99" i="15"/>
  <c r="H98" i="15"/>
  <c r="H97" i="15"/>
  <c r="H96" i="15"/>
  <c r="H95" i="15"/>
  <c r="H94" i="15"/>
  <c r="H93" i="15"/>
  <c r="H92" i="15"/>
  <c r="H91" i="15"/>
  <c r="H90" i="15"/>
  <c r="H89" i="15"/>
  <c r="H88" i="15"/>
  <c r="H87" i="15"/>
  <c r="H86" i="15"/>
  <c r="H85" i="15"/>
  <c r="H84" i="15"/>
  <c r="H83" i="15"/>
  <c r="H82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68" i="15"/>
  <c r="H67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E10" i="15"/>
  <c r="D10" i="15"/>
  <c r="C10" i="15"/>
  <c r="E9" i="15"/>
  <c r="E8" i="15"/>
  <c r="E7" i="15"/>
  <c r="E6" i="15"/>
  <c r="E5" i="15"/>
  <c r="E4" i="15"/>
  <c r="D10" i="10"/>
  <c r="C10" i="10"/>
  <c r="E9" i="10"/>
  <c r="E8" i="10"/>
  <c r="E7" i="10"/>
  <c r="E6" i="10"/>
  <c r="E5" i="10"/>
  <c r="E4" i="10"/>
  <c r="K37" i="13"/>
  <c r="J37" i="13"/>
  <c r="H37" i="13"/>
  <c r="G37" i="13"/>
  <c r="E37" i="13"/>
  <c r="D37" i="13"/>
  <c r="N36" i="13"/>
  <c r="M36" i="13"/>
  <c r="L36" i="13"/>
  <c r="I36" i="13"/>
  <c r="F36" i="13"/>
  <c r="N35" i="13"/>
  <c r="M35" i="13"/>
  <c r="O35" i="13" s="1"/>
  <c r="L35" i="13"/>
  <c r="I35" i="13"/>
  <c r="F35" i="13"/>
  <c r="N34" i="13"/>
  <c r="N37" i="13" s="1"/>
  <c r="M34" i="13"/>
  <c r="M37" i="13" s="1"/>
  <c r="L34" i="13"/>
  <c r="I34" i="13"/>
  <c r="F34" i="13"/>
  <c r="K33" i="13"/>
  <c r="J33" i="13"/>
  <c r="H33" i="13"/>
  <c r="G33" i="13"/>
  <c r="E33" i="13"/>
  <c r="D33" i="13"/>
  <c r="N32" i="13"/>
  <c r="M32" i="13"/>
  <c r="O32" i="13" s="1"/>
  <c r="L32" i="13"/>
  <c r="L33" i="13" s="1"/>
  <c r="I32" i="13"/>
  <c r="F32" i="13"/>
  <c r="N31" i="13"/>
  <c r="N33" i="13" s="1"/>
  <c r="M31" i="13"/>
  <c r="L31" i="13"/>
  <c r="I31" i="13"/>
  <c r="I33" i="13" s="1"/>
  <c r="F31" i="13"/>
  <c r="F33" i="13" s="1"/>
  <c r="K30" i="13"/>
  <c r="J30" i="13"/>
  <c r="H30" i="13"/>
  <c r="G30" i="13"/>
  <c r="E30" i="13"/>
  <c r="D30" i="13"/>
  <c r="N29" i="13"/>
  <c r="O29" i="13" s="1"/>
  <c r="M29" i="13"/>
  <c r="L29" i="13"/>
  <c r="I29" i="13"/>
  <c r="F29" i="13"/>
  <c r="N28" i="13"/>
  <c r="M28" i="13"/>
  <c r="O28" i="13" s="1"/>
  <c r="L28" i="13"/>
  <c r="I28" i="13"/>
  <c r="F28" i="13"/>
  <c r="N27" i="13"/>
  <c r="M27" i="13"/>
  <c r="M30" i="13" s="1"/>
  <c r="L27" i="13"/>
  <c r="I27" i="13"/>
  <c r="F27" i="13"/>
  <c r="K26" i="13"/>
  <c r="J26" i="13"/>
  <c r="H26" i="13"/>
  <c r="G26" i="13"/>
  <c r="E26" i="13"/>
  <c r="D26" i="13"/>
  <c r="N25" i="13"/>
  <c r="M25" i="13"/>
  <c r="O25" i="13" s="1"/>
  <c r="L25" i="13"/>
  <c r="I25" i="13"/>
  <c r="F25" i="13"/>
  <c r="N24" i="13"/>
  <c r="O24" i="13" s="1"/>
  <c r="M24" i="13"/>
  <c r="L24" i="13"/>
  <c r="I24" i="13"/>
  <c r="F24" i="13"/>
  <c r="N23" i="13"/>
  <c r="M23" i="13"/>
  <c r="L23" i="13"/>
  <c r="I23" i="13"/>
  <c r="F23" i="13"/>
  <c r="K22" i="13"/>
  <c r="J22" i="13"/>
  <c r="H22" i="13"/>
  <c r="G22" i="13"/>
  <c r="E22" i="13"/>
  <c r="D22" i="13"/>
  <c r="O21" i="13"/>
  <c r="N21" i="13"/>
  <c r="M21" i="13"/>
  <c r="L21" i="13"/>
  <c r="I21" i="13"/>
  <c r="F21" i="13"/>
  <c r="N20" i="13"/>
  <c r="M20" i="13"/>
  <c r="O20" i="13" s="1"/>
  <c r="L20" i="13"/>
  <c r="I20" i="13"/>
  <c r="F20" i="13"/>
  <c r="N19" i="13"/>
  <c r="O19" i="13" s="1"/>
  <c r="M19" i="13"/>
  <c r="L19" i="13"/>
  <c r="I19" i="13"/>
  <c r="F19" i="13"/>
  <c r="N18" i="13"/>
  <c r="M18" i="13"/>
  <c r="L18" i="13"/>
  <c r="I18" i="13"/>
  <c r="I22" i="13" s="1"/>
  <c r="F18" i="13"/>
  <c r="K17" i="13"/>
  <c r="J17" i="13"/>
  <c r="H17" i="13"/>
  <c r="G17" i="13"/>
  <c r="E17" i="13"/>
  <c r="D17" i="13"/>
  <c r="O16" i="13"/>
  <c r="N16" i="13"/>
  <c r="M16" i="13"/>
  <c r="L16" i="13"/>
  <c r="I16" i="13"/>
  <c r="F16" i="13"/>
  <c r="N15" i="13"/>
  <c r="M15" i="13"/>
  <c r="O15" i="13" s="1"/>
  <c r="L15" i="13"/>
  <c r="I15" i="13"/>
  <c r="F15" i="13"/>
  <c r="N14" i="13"/>
  <c r="O14" i="13" s="1"/>
  <c r="M14" i="13"/>
  <c r="L14" i="13"/>
  <c r="I14" i="13"/>
  <c r="F14" i="13"/>
  <c r="N13" i="13"/>
  <c r="M13" i="13"/>
  <c r="O13" i="13" s="1"/>
  <c r="L13" i="13"/>
  <c r="I13" i="13"/>
  <c r="F13" i="13"/>
  <c r="N12" i="13"/>
  <c r="M12" i="13"/>
  <c r="M17" i="13" s="1"/>
  <c r="L12" i="13"/>
  <c r="I12" i="13"/>
  <c r="F12" i="13"/>
  <c r="K11" i="13"/>
  <c r="J11" i="13"/>
  <c r="H11" i="13"/>
  <c r="G11" i="13"/>
  <c r="F11" i="13"/>
  <c r="E11" i="13"/>
  <c r="D11" i="13"/>
  <c r="N10" i="13"/>
  <c r="M10" i="13"/>
  <c r="O10" i="13" s="1"/>
  <c r="L10" i="13"/>
  <c r="I10" i="13"/>
  <c r="F10" i="13"/>
  <c r="O9" i="13"/>
  <c r="N9" i="13"/>
  <c r="M9" i="13"/>
  <c r="L9" i="13"/>
  <c r="I9" i="13"/>
  <c r="I11" i="13" s="1"/>
  <c r="F9" i="13"/>
  <c r="N8" i="13"/>
  <c r="M8" i="13"/>
  <c r="L8" i="13"/>
  <c r="L11" i="13" s="1"/>
  <c r="I8" i="13"/>
  <c r="F8" i="13"/>
  <c r="K7" i="13"/>
  <c r="J7" i="13"/>
  <c r="J38" i="13" s="1"/>
  <c r="H7" i="13"/>
  <c r="G7" i="13"/>
  <c r="E7" i="13"/>
  <c r="D7" i="13"/>
  <c r="D38" i="13" s="1"/>
  <c r="N6" i="13"/>
  <c r="M6" i="13"/>
  <c r="O6" i="13" s="1"/>
  <c r="L6" i="13"/>
  <c r="L7" i="13" s="1"/>
  <c r="I6" i="13"/>
  <c r="F6" i="13"/>
  <c r="N5" i="13"/>
  <c r="N7" i="13" s="1"/>
  <c r="M5" i="13"/>
  <c r="M7" i="13" s="1"/>
  <c r="L5" i="13"/>
  <c r="I5" i="13"/>
  <c r="I7" i="13" s="1"/>
  <c r="F5" i="13"/>
  <c r="F7" i="13" s="1"/>
  <c r="E11" i="12"/>
  <c r="D11" i="12"/>
  <c r="C11" i="12"/>
  <c r="F11" i="11"/>
  <c r="E11" i="11"/>
  <c r="D11" i="11"/>
  <c r="C11" i="11"/>
  <c r="G10" i="11"/>
  <c r="G9" i="11"/>
  <c r="G8" i="11"/>
  <c r="G7" i="11"/>
  <c r="G6" i="11"/>
  <c r="G5" i="11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K37" i="9"/>
  <c r="J37" i="9"/>
  <c r="H37" i="9"/>
  <c r="G37" i="9"/>
  <c r="E37" i="9"/>
  <c r="D37" i="9"/>
  <c r="N36" i="9"/>
  <c r="M36" i="9"/>
  <c r="O36" i="9" s="1"/>
  <c r="L36" i="9"/>
  <c r="I36" i="9"/>
  <c r="F36" i="9"/>
  <c r="N35" i="9"/>
  <c r="M35" i="9"/>
  <c r="O35" i="9" s="1"/>
  <c r="L35" i="9"/>
  <c r="I35" i="9"/>
  <c r="F35" i="9"/>
  <c r="N34" i="9"/>
  <c r="N37" i="9" s="1"/>
  <c r="M34" i="9"/>
  <c r="L34" i="9"/>
  <c r="I34" i="9"/>
  <c r="I37" i="9" s="1"/>
  <c r="F34" i="9"/>
  <c r="F37" i="9" s="1"/>
  <c r="K33" i="9"/>
  <c r="J33" i="9"/>
  <c r="H33" i="9"/>
  <c r="G33" i="9"/>
  <c r="E33" i="9"/>
  <c r="D33" i="9"/>
  <c r="N32" i="9"/>
  <c r="M32" i="9"/>
  <c r="O32" i="9" s="1"/>
  <c r="L32" i="9"/>
  <c r="I32" i="9"/>
  <c r="F32" i="9"/>
  <c r="N31" i="9"/>
  <c r="M31" i="9"/>
  <c r="L31" i="9"/>
  <c r="L33" i="9" s="1"/>
  <c r="I31" i="9"/>
  <c r="I33" i="9" s="1"/>
  <c r="F31" i="9"/>
  <c r="K30" i="9"/>
  <c r="J30" i="9"/>
  <c r="H30" i="9"/>
  <c r="G30" i="9"/>
  <c r="E30" i="9"/>
  <c r="D30" i="9"/>
  <c r="N29" i="9"/>
  <c r="M29" i="9"/>
  <c r="O29" i="9" s="1"/>
  <c r="L29" i="9"/>
  <c r="I29" i="9"/>
  <c r="F29" i="9"/>
  <c r="N28" i="9"/>
  <c r="M28" i="9"/>
  <c r="L28" i="9"/>
  <c r="I28" i="9"/>
  <c r="F28" i="9"/>
  <c r="N27" i="9"/>
  <c r="M27" i="9"/>
  <c r="L27" i="9"/>
  <c r="L30" i="9" s="1"/>
  <c r="I27" i="9"/>
  <c r="I30" i="9" s="1"/>
  <c r="F27" i="9"/>
  <c r="K26" i="9"/>
  <c r="J26" i="9"/>
  <c r="H26" i="9"/>
  <c r="G26" i="9"/>
  <c r="E26" i="9"/>
  <c r="D26" i="9"/>
  <c r="N25" i="9"/>
  <c r="M25" i="9"/>
  <c r="L25" i="9"/>
  <c r="I25" i="9"/>
  <c r="F25" i="9"/>
  <c r="N24" i="9"/>
  <c r="M24" i="9"/>
  <c r="L24" i="9"/>
  <c r="I24" i="9"/>
  <c r="F24" i="9"/>
  <c r="N23" i="9"/>
  <c r="M23" i="9"/>
  <c r="O23" i="9" s="1"/>
  <c r="L23" i="9"/>
  <c r="L26" i="9" s="1"/>
  <c r="I23" i="9"/>
  <c r="F23" i="9"/>
  <c r="K22" i="9"/>
  <c r="J22" i="9"/>
  <c r="H22" i="9"/>
  <c r="G22" i="9"/>
  <c r="E22" i="9"/>
  <c r="D22" i="9"/>
  <c r="N21" i="9"/>
  <c r="M21" i="9"/>
  <c r="O21" i="9" s="1"/>
  <c r="L21" i="9"/>
  <c r="I21" i="9"/>
  <c r="F21" i="9"/>
  <c r="N20" i="9"/>
  <c r="M20" i="9"/>
  <c r="L20" i="9"/>
  <c r="I20" i="9"/>
  <c r="F20" i="9"/>
  <c r="N19" i="9"/>
  <c r="M19" i="9"/>
  <c r="O19" i="9" s="1"/>
  <c r="L19" i="9"/>
  <c r="I19" i="9"/>
  <c r="F19" i="9"/>
  <c r="N18" i="9"/>
  <c r="O18" i="9" s="1"/>
  <c r="M18" i="9"/>
  <c r="L18" i="9"/>
  <c r="I18" i="9"/>
  <c r="F18" i="9"/>
  <c r="K17" i="9"/>
  <c r="J17" i="9"/>
  <c r="H17" i="9"/>
  <c r="G17" i="9"/>
  <c r="E17" i="9"/>
  <c r="D17" i="9"/>
  <c r="N16" i="9"/>
  <c r="M16" i="9"/>
  <c r="O16" i="9" s="1"/>
  <c r="L16" i="9"/>
  <c r="I16" i="9"/>
  <c r="F16" i="9"/>
  <c r="N15" i="9"/>
  <c r="O15" i="9" s="1"/>
  <c r="M15" i="9"/>
  <c r="L15" i="9"/>
  <c r="I15" i="9"/>
  <c r="F15" i="9"/>
  <c r="N14" i="9"/>
  <c r="M14" i="9"/>
  <c r="O14" i="9" s="1"/>
  <c r="L14" i="9"/>
  <c r="I14" i="9"/>
  <c r="F14" i="9"/>
  <c r="N13" i="9"/>
  <c r="M13" i="9"/>
  <c r="L13" i="9"/>
  <c r="I13" i="9"/>
  <c r="F13" i="9"/>
  <c r="N12" i="9"/>
  <c r="M12" i="9"/>
  <c r="M17" i="9" s="1"/>
  <c r="L12" i="9"/>
  <c r="I12" i="9"/>
  <c r="F12" i="9"/>
  <c r="K11" i="9"/>
  <c r="J11" i="9"/>
  <c r="H11" i="9"/>
  <c r="G11" i="9"/>
  <c r="E11" i="9"/>
  <c r="D11" i="9"/>
  <c r="N10" i="9"/>
  <c r="M10" i="9"/>
  <c r="L10" i="9"/>
  <c r="I10" i="9"/>
  <c r="F10" i="9"/>
  <c r="N9" i="9"/>
  <c r="M9" i="9"/>
  <c r="O9" i="9" s="1"/>
  <c r="L9" i="9"/>
  <c r="I9" i="9"/>
  <c r="F9" i="9"/>
  <c r="N8" i="9"/>
  <c r="O8" i="9" s="1"/>
  <c r="M8" i="9"/>
  <c r="L8" i="9"/>
  <c r="I8" i="9"/>
  <c r="I11" i="9" s="1"/>
  <c r="F8" i="9"/>
  <c r="F11" i="9" s="1"/>
  <c r="K7" i="9"/>
  <c r="J7" i="9"/>
  <c r="H7" i="9"/>
  <c r="G7" i="9"/>
  <c r="G38" i="9" s="1"/>
  <c r="E7" i="9"/>
  <c r="D7" i="9"/>
  <c r="N6" i="9"/>
  <c r="N7" i="9" s="1"/>
  <c r="M6" i="9"/>
  <c r="O6" i="9" s="1"/>
  <c r="L6" i="9"/>
  <c r="I6" i="9"/>
  <c r="F6" i="9"/>
  <c r="F7" i="9" s="1"/>
  <c r="O5" i="9"/>
  <c r="N5" i="9"/>
  <c r="M5" i="9"/>
  <c r="L5" i="9"/>
  <c r="L7" i="9" s="1"/>
  <c r="I5" i="9"/>
  <c r="I7" i="9" s="1"/>
  <c r="F5" i="9"/>
  <c r="N17" i="9" l="1"/>
  <c r="F22" i="9"/>
  <c r="F33" i="9"/>
  <c r="N33" i="9"/>
  <c r="E38" i="13"/>
  <c r="K38" i="13"/>
  <c r="M11" i="13"/>
  <c r="F17" i="13"/>
  <c r="F38" i="13" s="1"/>
  <c r="N17" i="13"/>
  <c r="L26" i="13"/>
  <c r="I26" i="13"/>
  <c r="F30" i="13"/>
  <c r="N30" i="13"/>
  <c r="F37" i="13"/>
  <c r="F17" i="9"/>
  <c r="I22" i="9"/>
  <c r="M7" i="9"/>
  <c r="J38" i="9"/>
  <c r="L11" i="9"/>
  <c r="O10" i="9"/>
  <c r="H38" i="9"/>
  <c r="I17" i="9"/>
  <c r="I38" i="9" s="1"/>
  <c r="O13" i="9"/>
  <c r="L22" i="9"/>
  <c r="O20" i="9"/>
  <c r="F26" i="9"/>
  <c r="F38" i="9" s="1"/>
  <c r="N26" i="9"/>
  <c r="O24" i="9"/>
  <c r="M30" i="9"/>
  <c r="L37" i="9"/>
  <c r="G11" i="11"/>
  <c r="G38" i="13"/>
  <c r="N11" i="13"/>
  <c r="N38" i="13" s="1"/>
  <c r="I17" i="13"/>
  <c r="I38" i="13" s="1"/>
  <c r="O12" i="13"/>
  <c r="M22" i="13"/>
  <c r="L22" i="13"/>
  <c r="M26" i="13"/>
  <c r="I30" i="13"/>
  <c r="O27" i="13"/>
  <c r="O17" i="9"/>
  <c r="O37" i="13"/>
  <c r="N22" i="9"/>
  <c r="E38" i="9"/>
  <c r="K38" i="9"/>
  <c r="M11" i="9"/>
  <c r="O11" i="9" s="1"/>
  <c r="D38" i="9"/>
  <c r="L17" i="9"/>
  <c r="M22" i="9"/>
  <c r="O22" i="9" s="1"/>
  <c r="I26" i="9"/>
  <c r="O25" i="9"/>
  <c r="F30" i="9"/>
  <c r="N30" i="9"/>
  <c r="O28" i="9"/>
  <c r="M33" i="9"/>
  <c r="O34" i="9"/>
  <c r="H38" i="13"/>
  <c r="L17" i="13"/>
  <c r="L38" i="13" s="1"/>
  <c r="F22" i="13"/>
  <c r="N22" i="13"/>
  <c r="F26" i="13"/>
  <c r="N26" i="13"/>
  <c r="L30" i="13"/>
  <c r="M33" i="13"/>
  <c r="O33" i="13" s="1"/>
  <c r="L37" i="13"/>
  <c r="I37" i="13"/>
  <c r="O36" i="13"/>
  <c r="E10" i="10"/>
  <c r="M38" i="13"/>
  <c r="O7" i="13"/>
  <c r="O17" i="13"/>
  <c r="O30" i="13"/>
  <c r="O5" i="13"/>
  <c r="O8" i="13"/>
  <c r="O18" i="13"/>
  <c r="O23" i="13"/>
  <c r="O31" i="13"/>
  <c r="O34" i="13"/>
  <c r="L38" i="9"/>
  <c r="O7" i="9"/>
  <c r="O30" i="9"/>
  <c r="O12" i="9"/>
  <c r="M26" i="9"/>
  <c r="O26" i="9" s="1"/>
  <c r="O27" i="9"/>
  <c r="M37" i="9"/>
  <c r="O37" i="9" s="1"/>
  <c r="N11" i="9"/>
  <c r="N38" i="9" s="1"/>
  <c r="O31" i="9"/>
  <c r="O26" i="13" l="1"/>
  <c r="O22" i="13"/>
  <c r="O38" i="13"/>
  <c r="O33" i="9"/>
  <c r="O11" i="13"/>
  <c r="M38" i="9"/>
  <c r="O38" i="9" s="1"/>
</calcChain>
</file>

<file path=xl/sharedStrings.xml><?xml version="1.0" encoding="utf-8"?>
<sst xmlns="http://schemas.openxmlformats.org/spreadsheetml/2006/main" count="1525" uniqueCount="331">
  <si>
    <t>商品No.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</si>
  <si>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</si>
  <si>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</si>
  <si>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</si>
  <si>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</si>
  <si>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赤ドリンク</t>
    <rPh sb="0" eb="1">
      <t>アカ</t>
    </rPh>
    <phoneticPr fontId="1"/>
  </si>
  <si>
    <t>黄ドリンク</t>
    <rPh sb="0" eb="1">
      <t>キ</t>
    </rPh>
    <phoneticPr fontId="1"/>
  </si>
  <si>
    <t>緑ドリンク</t>
    <rPh sb="0" eb="1">
      <t>ミドリ</t>
    </rPh>
    <phoneticPr fontId="1"/>
  </si>
  <si>
    <t>白ドリンク</t>
    <rPh sb="0" eb="1">
      <t>シロ</t>
    </rPh>
    <phoneticPr fontId="1"/>
  </si>
  <si>
    <t>合計</t>
    <rPh sb="0" eb="2">
      <t>ゴウケイ</t>
    </rPh>
    <phoneticPr fontId="1"/>
  </si>
  <si>
    <t>新商品「4つのカラーで健康」シリーズ週間売上（4月6日～4月12日）</t>
    <rPh sb="0" eb="3">
      <t>シンショウヒン</t>
    </rPh>
    <rPh sb="11" eb="13">
      <t>ケンコウ</t>
    </rPh>
    <rPh sb="18" eb="20">
      <t>シュウカン</t>
    </rPh>
    <rPh sb="20" eb="22">
      <t>ウリアゲ</t>
    </rPh>
    <rPh sb="24" eb="25">
      <t>ガツ</t>
    </rPh>
    <rPh sb="26" eb="27">
      <t>カ</t>
    </rPh>
    <rPh sb="29" eb="30">
      <t>ガツ</t>
    </rPh>
    <rPh sb="32" eb="33">
      <t>ニチ</t>
    </rPh>
    <phoneticPr fontId="1"/>
  </si>
  <si>
    <t>売上予算実績表</t>
    <rPh sb="0" eb="2">
      <t>ウリアゲ</t>
    </rPh>
    <rPh sb="2" eb="4">
      <t>ヨサン</t>
    </rPh>
    <rPh sb="4" eb="6">
      <t>ジッセキ</t>
    </rPh>
    <rPh sb="6" eb="7">
      <t>ヒョウ</t>
    </rPh>
    <phoneticPr fontId="1"/>
  </si>
  <si>
    <t>単位：千円</t>
    <rPh sb="0" eb="2">
      <t>タンイ</t>
    </rPh>
    <rPh sb="3" eb="5">
      <t>センエン</t>
    </rPh>
    <phoneticPr fontId="1"/>
  </si>
  <si>
    <t>売上予算</t>
    <rPh sb="0" eb="2">
      <t>ウリアゲ</t>
    </rPh>
    <rPh sb="2" eb="4">
      <t>ヨサン</t>
    </rPh>
    <phoneticPr fontId="1"/>
  </si>
  <si>
    <t>売上実績</t>
    <rPh sb="0" eb="2">
      <t>ウリアゲ</t>
    </rPh>
    <rPh sb="2" eb="4">
      <t>ジッセキ</t>
    </rPh>
    <phoneticPr fontId="1"/>
  </si>
  <si>
    <t>実績累計</t>
    <rPh sb="0" eb="2">
      <t>ジッセキ</t>
    </rPh>
    <rPh sb="2" eb="4">
      <t>ルイケイ</t>
    </rPh>
    <phoneticPr fontId="1"/>
  </si>
  <si>
    <t>予算達成率</t>
    <rPh sb="0" eb="2">
      <t>ヨサン</t>
    </rPh>
    <rPh sb="2" eb="5">
      <t>タッセイリツ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</si>
  <si>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</si>
  <si>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</si>
  <si>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</si>
  <si>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</si>
  <si>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</si>
  <si>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</si>
  <si>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平均</t>
    <rPh sb="0" eb="2">
      <t>ヘイキン</t>
    </rPh>
    <phoneticPr fontId="1"/>
  </si>
  <si>
    <t>ホームページ・ユーザーアクセス数</t>
    <rPh sb="15" eb="16">
      <t>スウ</t>
    </rPh>
    <phoneticPr fontId="1"/>
  </si>
  <si>
    <t>単位：千</t>
    <rPh sb="0" eb="2">
      <t>タンイ</t>
    </rPh>
    <rPh sb="3" eb="4">
      <t>セン</t>
    </rPh>
    <phoneticPr fontId="1"/>
  </si>
  <si>
    <t>サービス</t>
  </si>
  <si>
    <t>目標数</t>
    <rPh sb="0" eb="2">
      <t>モクヒョウ</t>
    </rPh>
    <rPh sb="2" eb="3">
      <t>スウ</t>
    </rPh>
    <phoneticPr fontId="1"/>
  </si>
  <si>
    <t>達成率</t>
    <rPh sb="0" eb="3">
      <t>タッセイリツ</t>
    </rPh>
    <phoneticPr fontId="1"/>
  </si>
  <si>
    <t>ニュース</t>
  </si>
  <si>
    <t>天気</t>
    <rPh sb="0" eb="2">
      <t>テンキ</t>
    </rPh>
    <phoneticPr fontId="1"/>
  </si>
  <si>
    <t>路線</t>
    <rPh sb="0" eb="2">
      <t>ロセン</t>
    </rPh>
    <phoneticPr fontId="1"/>
  </si>
  <si>
    <t>グルメ</t>
  </si>
  <si>
    <t>求人</t>
    <rPh sb="0" eb="2">
      <t>キュウジン</t>
    </rPh>
    <phoneticPr fontId="1"/>
  </si>
  <si>
    <t>その他</t>
    <rPh sb="2" eb="3">
      <t>タ</t>
    </rPh>
    <phoneticPr fontId="1"/>
  </si>
  <si>
    <t>No.03001</t>
    <phoneticPr fontId="1"/>
  </si>
  <si>
    <t>ご請求書</t>
    <rPh sb="1" eb="4">
      <t>セイキュウショ</t>
    </rPh>
    <phoneticPr fontId="1"/>
  </si>
  <si>
    <t>保井商事株式会社</t>
    <rPh sb="0" eb="2">
      <t>ヤスイ</t>
    </rPh>
    <rPh sb="2" eb="4">
      <t>ショウジ</t>
    </rPh>
    <rPh sb="4" eb="8">
      <t>カブシキガイシャ</t>
    </rPh>
    <phoneticPr fontId="1"/>
  </si>
  <si>
    <t>御中</t>
    <rPh sb="0" eb="2">
      <t>オンチュウ</t>
    </rPh>
    <phoneticPr fontId="1"/>
  </si>
  <si>
    <t>FOMギフト株式会社</t>
    <rPh sb="6" eb="10">
      <t>カブシキガイシャ</t>
    </rPh>
    <phoneticPr fontId="1"/>
  </si>
  <si>
    <t>販売1課</t>
    <rPh sb="0" eb="2">
      <t>ハンバイ</t>
    </rPh>
    <rPh sb="3" eb="4">
      <t>カ</t>
    </rPh>
    <phoneticPr fontId="1"/>
  </si>
  <si>
    <t>吉岡　信行</t>
    <rPh sb="0" eb="2">
      <t>ヨシオカ</t>
    </rPh>
    <rPh sb="3" eb="5">
      <t>ノブユキ</t>
    </rPh>
    <phoneticPr fontId="1"/>
  </si>
  <si>
    <t>〒105-XXXX</t>
    <phoneticPr fontId="1"/>
  </si>
  <si>
    <t>東京都港区海岸1丁目X-X</t>
    <rPh sb="0" eb="3">
      <t>トウキョウト</t>
    </rPh>
    <rPh sb="3" eb="5">
      <t>ミナトク</t>
    </rPh>
    <rPh sb="5" eb="7">
      <t>カイガン</t>
    </rPh>
    <rPh sb="8" eb="10">
      <t>チョウメ</t>
    </rPh>
    <phoneticPr fontId="1"/>
  </si>
  <si>
    <t>ニュー竹芝ビル14階</t>
    <rPh sb="3" eb="5">
      <t>タケシバ</t>
    </rPh>
    <rPh sb="9" eb="10">
      <t>カイ</t>
    </rPh>
    <phoneticPr fontId="1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</si>
  <si>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1"/>
  </si>
  <si>
    <t>TEL 03-5401-XXXX</t>
    <phoneticPr fontId="1"/>
  </si>
  <si>
    <t>以下のとおり、ご請求申し上げます。</t>
    <rPh sb="0" eb="2">
      <t>イカ</t>
    </rPh>
    <rPh sb="8" eb="10">
      <t>セイキュウ</t>
    </rPh>
    <rPh sb="10" eb="11">
      <t>モウ</t>
    </rPh>
    <rPh sb="12" eb="13">
      <t>ア</t>
    </rPh>
    <phoneticPr fontId="1"/>
  </si>
  <si>
    <t>FAX 03-5401-XXXX</t>
    <phoneticPr fontId="1"/>
  </si>
  <si>
    <t>ご請求金額</t>
    <rPh sb="1" eb="3">
      <t>セイキュウ</t>
    </rPh>
    <rPh sb="3" eb="5">
      <t>キンガク</t>
    </rPh>
    <phoneticPr fontId="1"/>
  </si>
  <si>
    <t>No.</t>
    <phoneticPr fontId="1"/>
  </si>
  <si>
    <t>商品コード</t>
    <rPh sb="0" eb="2">
      <t>ショウヒン</t>
    </rPh>
    <phoneticPr fontId="1"/>
  </si>
  <si>
    <t>金額</t>
    <rPh sb="0" eb="2">
      <t>キンガク</t>
    </rPh>
    <phoneticPr fontId="1"/>
  </si>
  <si>
    <t>W1001</t>
    <phoneticPr fontId="1"/>
  </si>
  <si>
    <t>今治タオル3枚セット</t>
    <rPh sb="0" eb="2">
      <t>イマバリ</t>
    </rPh>
    <rPh sb="6" eb="7">
      <t>マイ</t>
    </rPh>
    <phoneticPr fontId="14"/>
  </si>
  <si>
    <t>H1003</t>
    <phoneticPr fontId="1"/>
  </si>
  <si>
    <t>ワイングラス（ペア）</t>
  </si>
  <si>
    <t>Y1005</t>
    <phoneticPr fontId="1"/>
  </si>
  <si>
    <t>清水焼皿セット</t>
    <rPh sb="0" eb="2">
      <t>キヨミズ</t>
    </rPh>
    <rPh sb="2" eb="3">
      <t>ヤキ</t>
    </rPh>
    <rPh sb="3" eb="4">
      <t>サラ</t>
    </rPh>
    <phoneticPr fontId="14"/>
  </si>
  <si>
    <t>G1008</t>
    <phoneticPr fontId="1"/>
  </si>
  <si>
    <t>世界のビール詰め合わせ</t>
    <rPh sb="0" eb="2">
      <t>セカイ</t>
    </rPh>
    <rPh sb="6" eb="7">
      <t>ツ</t>
    </rPh>
    <rPh sb="8" eb="9">
      <t>ア</t>
    </rPh>
    <phoneticPr fontId="14"/>
  </si>
  <si>
    <t>G1009</t>
    <phoneticPr fontId="1"/>
  </si>
  <si>
    <t>飲み比べワインセット</t>
    <rPh sb="0" eb="1">
      <t>ノ</t>
    </rPh>
    <rPh sb="2" eb="3">
      <t>クラ</t>
    </rPh>
    <phoneticPr fontId="14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</si>
  <si>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</si>
  <si>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</si>
  <si>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合計金額</t>
    <rPh sb="0" eb="2">
      <t>ゴウケイ</t>
    </rPh>
    <rPh sb="2" eb="4">
      <t>キンガク</t>
    </rPh>
    <phoneticPr fontId="1"/>
  </si>
  <si>
    <t>※お振込期日： 2020年7月31日</t>
    <rPh sb="2" eb="4">
      <t>フリコミ</t>
    </rPh>
    <rPh sb="4" eb="6">
      <t>キジツ</t>
    </rPh>
    <rPh sb="12" eb="13">
      <t>ネン</t>
    </rPh>
    <rPh sb="14" eb="15">
      <t>ガツ</t>
    </rPh>
    <rPh sb="17" eb="18">
      <t>ニチ</t>
    </rPh>
    <phoneticPr fontId="1"/>
  </si>
  <si>
    <t>※お振込先口座： フジヤマ銀行　海岸支店　当座　010XXX</t>
    <rPh sb="2" eb="4">
      <t>フリコミ</t>
    </rPh>
    <rPh sb="4" eb="5">
      <t>サキ</t>
    </rPh>
    <rPh sb="5" eb="7">
      <t>コウザ</t>
    </rPh>
    <rPh sb="13" eb="15">
      <t>ギンコウ</t>
    </rPh>
    <rPh sb="16" eb="18">
      <t>カイガン</t>
    </rPh>
    <rPh sb="18" eb="20">
      <t>シテン</t>
    </rPh>
    <rPh sb="21" eb="23">
      <t>トウザ</t>
    </rPh>
    <phoneticPr fontId="1"/>
  </si>
  <si>
    <t>備考</t>
    <rPh sb="0" eb="2">
      <t>ビコウ</t>
    </rPh>
    <phoneticPr fontId="1"/>
  </si>
  <si>
    <t>振込手数料はお客様負担でお願いいたします。</t>
    <rPh sb="0" eb="2">
      <t>フリコミ</t>
    </rPh>
    <rPh sb="2" eb="5">
      <t>テスウリョウ</t>
    </rPh>
    <rPh sb="7" eb="8">
      <t>キャク</t>
    </rPh>
    <rPh sb="8" eb="9">
      <t>サマ</t>
    </rPh>
    <rPh sb="9" eb="11">
      <t>フタン</t>
    </rPh>
    <rPh sb="13" eb="14">
      <t>ネガ</t>
    </rPh>
    <phoneticPr fontId="1"/>
  </si>
  <si>
    <t>通信講座〈上期〉申込者数と売上金額</t>
    <rPh sb="0" eb="2">
      <t>ツウシン</t>
    </rPh>
    <rPh sb="2" eb="4">
      <t>コウザ</t>
    </rPh>
    <rPh sb="5" eb="7">
      <t>カミキ</t>
    </rPh>
    <rPh sb="8" eb="10">
      <t>モウシコミ</t>
    </rPh>
    <rPh sb="10" eb="11">
      <t>シャ</t>
    </rPh>
    <rPh sb="11" eb="12">
      <t>スウ</t>
    </rPh>
    <rPh sb="13" eb="15">
      <t>ウリアゲ</t>
    </rPh>
    <rPh sb="15" eb="17">
      <t>キンガク</t>
    </rPh>
    <phoneticPr fontId="1"/>
  </si>
  <si>
    <t>申込者数</t>
    <rPh sb="0" eb="2">
      <t>モウシコミ</t>
    </rPh>
    <rPh sb="2" eb="3">
      <t>シャ</t>
    </rPh>
    <rPh sb="3" eb="4">
      <t>スウ</t>
    </rPh>
    <phoneticPr fontId="1"/>
  </si>
  <si>
    <t>単位：人</t>
    <rPh sb="0" eb="2">
      <t>タンイ</t>
    </rPh>
    <rPh sb="3" eb="4">
      <t>ニン</t>
    </rPh>
    <phoneticPr fontId="1"/>
  </si>
  <si>
    <t>講座</t>
    <rPh sb="0" eb="2">
      <t>コウザ</t>
    </rPh>
    <phoneticPr fontId="1"/>
  </si>
  <si>
    <t>医療事務</t>
    <rPh sb="0" eb="2">
      <t>イリョウ</t>
    </rPh>
    <rPh sb="2" eb="4">
      <t>ジム</t>
    </rPh>
    <phoneticPr fontId="1"/>
  </si>
  <si>
    <t>介護事務</t>
    <rPh sb="0" eb="2">
      <t>カイゴ</t>
    </rPh>
    <rPh sb="2" eb="4">
      <t>ジム</t>
    </rPh>
    <phoneticPr fontId="1"/>
  </si>
  <si>
    <t>管理栄養士</t>
    <rPh sb="0" eb="2">
      <t>カンリ</t>
    </rPh>
    <rPh sb="2" eb="5">
      <t>エイヨウシ</t>
    </rPh>
    <phoneticPr fontId="1"/>
  </si>
  <si>
    <t>歯科助手</t>
    <rPh sb="0" eb="2">
      <t>シカ</t>
    </rPh>
    <rPh sb="2" eb="4">
      <t>ジョシュ</t>
    </rPh>
    <phoneticPr fontId="1"/>
  </si>
  <si>
    <t>単位：円</t>
    <rPh sb="0" eb="2">
      <t>タンイ</t>
    </rPh>
    <rPh sb="3" eb="4">
      <t>エン</t>
    </rPh>
    <phoneticPr fontId="1"/>
  </si>
  <si>
    <t>受講料</t>
    <rPh sb="0" eb="3">
      <t>ジュコウリョウ</t>
    </rPh>
    <phoneticPr fontId="1"/>
  </si>
  <si>
    <r>
      <rPr>
        <sz val="20"/>
        <color theme="1"/>
        <rFont val="HGP創英角ｺﾞｼｯｸUB"/>
        <family val="3"/>
        <charset val="128"/>
      </rPr>
      <t>パソコン試験結果</t>
    </r>
    <rPh sb="4" eb="6">
      <t>シケン</t>
    </rPh>
    <rPh sb="6" eb="8">
      <t>ケッカ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</si>
  <si>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</si>
  <si>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</si>
  <si>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</si>
  <si>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Word</t>
    <phoneticPr fontId="1"/>
  </si>
  <si>
    <t>Excel</t>
    <phoneticPr fontId="1"/>
  </si>
  <si>
    <t>Word受験者数</t>
    <rPh sb="4" eb="7">
      <t>ジュケンシャ</t>
    </rPh>
    <rPh sb="7" eb="8">
      <t>スウ</t>
    </rPh>
    <phoneticPr fontId="1"/>
  </si>
  <si>
    <t>人</t>
    <rPh sb="0" eb="1">
      <t>ニン</t>
    </rPh>
    <phoneticPr fontId="1"/>
  </si>
  <si>
    <t>平井　啓介</t>
    <rPh sb="0" eb="2">
      <t>ヒライ</t>
    </rPh>
    <rPh sb="3" eb="5">
      <t>ケイスケ</t>
    </rPh>
    <phoneticPr fontId="1"/>
  </si>
  <si>
    <t>男</t>
    <rPh sb="0" eb="1">
      <t>オトコ</t>
    </rPh>
    <phoneticPr fontId="1"/>
  </si>
  <si>
    <t>Excel受験者数</t>
    <rPh sb="5" eb="8">
      <t>ジュケンシャ</t>
    </rPh>
    <rPh sb="8" eb="9">
      <t>スウ</t>
    </rPh>
    <phoneticPr fontId="1"/>
  </si>
  <si>
    <t>岩本　真</t>
    <rPh sb="0" eb="2">
      <t>イワモト</t>
    </rPh>
    <rPh sb="3" eb="4">
      <t>マコト</t>
    </rPh>
    <phoneticPr fontId="1"/>
  </si>
  <si>
    <t>受験者総数</t>
    <rPh sb="0" eb="3">
      <t>ジュケンシャ</t>
    </rPh>
    <rPh sb="3" eb="5">
      <t>ソウスウ</t>
    </rPh>
    <phoneticPr fontId="1"/>
  </si>
  <si>
    <t>吉川　真由美</t>
    <rPh sb="0" eb="2">
      <t>ヨシカワ</t>
    </rPh>
    <rPh sb="3" eb="6">
      <t>マユミ</t>
    </rPh>
    <phoneticPr fontId="1"/>
  </si>
  <si>
    <t>女</t>
    <rPh sb="0" eb="1">
      <t>オンナ</t>
    </rPh>
    <phoneticPr fontId="1"/>
  </si>
  <si>
    <t>浜田　浩司</t>
    <rPh sb="0" eb="2">
      <t>ハマダ</t>
    </rPh>
    <rPh sb="3" eb="5">
      <t>コウジ</t>
    </rPh>
    <phoneticPr fontId="1"/>
  </si>
  <si>
    <t>Word平均点</t>
    <rPh sb="4" eb="7">
      <t>ヘイキンテン</t>
    </rPh>
    <phoneticPr fontId="1"/>
  </si>
  <si>
    <t>点</t>
    <rPh sb="0" eb="1">
      <t>テン</t>
    </rPh>
    <phoneticPr fontId="1"/>
  </si>
  <si>
    <t>大島　円</t>
    <rPh sb="0" eb="2">
      <t>オオシマ</t>
    </rPh>
    <rPh sb="3" eb="4">
      <t>マドカ</t>
    </rPh>
    <phoneticPr fontId="1"/>
  </si>
  <si>
    <t>Word最高点</t>
    <rPh sb="4" eb="6">
      <t>サイコウ</t>
    </rPh>
    <rPh sb="6" eb="7">
      <t>テン</t>
    </rPh>
    <phoneticPr fontId="1"/>
  </si>
  <si>
    <t>吉岡　未希</t>
    <rPh sb="0" eb="2">
      <t>ヨシオカ</t>
    </rPh>
    <rPh sb="3" eb="5">
      <t>ミキ</t>
    </rPh>
    <phoneticPr fontId="1"/>
  </si>
  <si>
    <t>Word最低点</t>
    <rPh sb="4" eb="6">
      <t>サイテイ</t>
    </rPh>
    <rPh sb="6" eb="7">
      <t>テン</t>
    </rPh>
    <phoneticPr fontId="1"/>
  </si>
  <si>
    <t>斉藤　司</t>
    <rPh sb="0" eb="2">
      <t>サイトウ</t>
    </rPh>
    <rPh sb="3" eb="4">
      <t>ツカサ</t>
    </rPh>
    <phoneticPr fontId="1"/>
  </si>
  <si>
    <t>下川　省吾</t>
    <rPh sb="0" eb="2">
      <t>シモカワ</t>
    </rPh>
    <rPh sb="3" eb="5">
      <t>ショウゴ</t>
    </rPh>
    <phoneticPr fontId="1"/>
  </si>
  <si>
    <t>Excel平均点</t>
    <rPh sb="5" eb="8">
      <t>ヘイキンテン</t>
    </rPh>
    <phoneticPr fontId="1"/>
  </si>
  <si>
    <t>河本　ゆかり</t>
    <rPh sb="0" eb="2">
      <t>カワモト</t>
    </rPh>
    <phoneticPr fontId="1"/>
  </si>
  <si>
    <t>Excel最高点</t>
    <rPh sb="5" eb="7">
      <t>サイコウ</t>
    </rPh>
    <rPh sb="7" eb="8">
      <t>テン</t>
    </rPh>
    <phoneticPr fontId="1"/>
  </si>
  <si>
    <t>佐藤　莉緒</t>
    <rPh sb="0" eb="2">
      <t>サトウ</t>
    </rPh>
    <rPh sb="3" eb="5">
      <t>リオ</t>
    </rPh>
    <phoneticPr fontId="1"/>
  </si>
  <si>
    <t>Excel最低点</t>
    <rPh sb="5" eb="7">
      <t>サイテイ</t>
    </rPh>
    <rPh sb="7" eb="8">
      <t>テン</t>
    </rPh>
    <phoneticPr fontId="1"/>
  </si>
  <si>
    <t>横森　光一</t>
    <rPh sb="0" eb="2">
      <t>ヨコモリ</t>
    </rPh>
    <rPh sb="3" eb="5">
      <t>コウイチ</t>
    </rPh>
    <phoneticPr fontId="1"/>
  </si>
  <si>
    <t>片岡　耕平</t>
    <rPh sb="0" eb="2">
      <t>カタオカ</t>
    </rPh>
    <rPh sb="3" eb="5">
      <t>コウヘイ</t>
    </rPh>
    <phoneticPr fontId="1"/>
  </si>
  <si>
    <t>新井　恵</t>
    <rPh sb="0" eb="2">
      <t>アライ</t>
    </rPh>
    <rPh sb="3" eb="4">
      <t>メグミ</t>
    </rPh>
    <phoneticPr fontId="1"/>
  </si>
  <si>
    <t>酒井　若菜</t>
    <rPh sb="0" eb="2">
      <t>サカイ</t>
    </rPh>
    <rPh sb="3" eb="5">
      <t>ワカナ</t>
    </rPh>
    <phoneticPr fontId="1"/>
  </si>
  <si>
    <t>坂本　聡介</t>
    <rPh sb="0" eb="2">
      <t>サカモト</t>
    </rPh>
    <rPh sb="3" eb="5">
      <t>ソウスケ</t>
    </rPh>
    <phoneticPr fontId="1"/>
  </si>
  <si>
    <t>山本　瑞穂</t>
    <rPh sb="0" eb="2">
      <t>ヤマモト</t>
    </rPh>
    <rPh sb="3" eb="5">
      <t>ミズホ</t>
    </rPh>
    <phoneticPr fontId="1"/>
  </si>
  <si>
    <t>富川　祐樹</t>
    <rPh sb="0" eb="2">
      <t>トミカワ</t>
    </rPh>
    <rPh sb="3" eb="5">
      <t>ユウキ</t>
    </rPh>
    <phoneticPr fontId="1"/>
  </si>
  <si>
    <t>伊藤　瑞樹</t>
    <rPh sb="0" eb="2">
      <t>イトウ</t>
    </rPh>
    <rPh sb="3" eb="5">
      <t>ミズキ</t>
    </rPh>
    <phoneticPr fontId="1"/>
  </si>
  <si>
    <t>佐々木　彩</t>
    <rPh sb="0" eb="3">
      <t>ササキ</t>
    </rPh>
    <rPh sb="4" eb="5">
      <t>アヤ</t>
    </rPh>
    <phoneticPr fontId="1"/>
  </si>
  <si>
    <t>バスツアー売上表（4月）</t>
    <rPh sb="5" eb="7">
      <t>ウリアゲ</t>
    </rPh>
    <rPh sb="7" eb="8">
      <t>ヒョウ</t>
    </rPh>
    <rPh sb="10" eb="11">
      <t>ガツ</t>
    </rPh>
    <phoneticPr fontId="1"/>
  </si>
  <si>
    <t>ツアー名</t>
    <rPh sb="3" eb="4">
      <t>メイ</t>
    </rPh>
    <phoneticPr fontId="1"/>
  </si>
  <si>
    <t>料金</t>
    <rPh sb="0" eb="2">
      <t>リョウキン</t>
    </rPh>
    <phoneticPr fontId="1"/>
  </si>
  <si>
    <t>人数</t>
    <rPh sb="0" eb="2">
      <t>ニンズウ</t>
    </rPh>
    <phoneticPr fontId="1"/>
  </si>
  <si>
    <t>アウトレットショッピングツアー</t>
  </si>
  <si>
    <t>ビール工場見学ツアー</t>
    <rPh sb="3" eb="5">
      <t>コウジョウ</t>
    </rPh>
    <rPh sb="5" eb="7">
      <t>ケンガク</t>
    </rPh>
    <phoneticPr fontId="1"/>
  </si>
  <si>
    <t>エビカニ食べ放題ツアー</t>
    <rPh sb="4" eb="5">
      <t>タ</t>
    </rPh>
    <rPh sb="6" eb="8">
      <t>ホウダイ</t>
    </rPh>
    <phoneticPr fontId="1"/>
  </si>
  <si>
    <t>展望台・水族館ツアー</t>
    <rPh sb="0" eb="3">
      <t>テンボウダイ</t>
    </rPh>
    <rPh sb="4" eb="7">
      <t>スイゾクカン</t>
    </rPh>
    <phoneticPr fontId="1"/>
  </si>
  <si>
    <t>歌舞伎観劇ツアー</t>
    <rPh sb="0" eb="3">
      <t>カブキ</t>
    </rPh>
    <rPh sb="3" eb="5">
      <t>カンゲキ</t>
    </rPh>
    <phoneticPr fontId="1"/>
  </si>
  <si>
    <t>スイーツ食べ放題ツアー</t>
    <rPh sb="4" eb="5">
      <t>タ</t>
    </rPh>
    <rPh sb="6" eb="8">
      <t>ホウダイ</t>
    </rPh>
    <phoneticPr fontId="1"/>
  </si>
  <si>
    <t>バスツアー売上表（5月）</t>
    <rPh sb="5" eb="7">
      <t>ウリアゲ</t>
    </rPh>
    <rPh sb="7" eb="8">
      <t>ヒョウ</t>
    </rPh>
    <rPh sb="10" eb="11">
      <t>ガツ</t>
    </rPh>
    <phoneticPr fontId="1"/>
  </si>
  <si>
    <t>部門別売上実績（第1四半期）</t>
    <rPh sb="0" eb="2">
      <t>ブモン</t>
    </rPh>
    <rPh sb="2" eb="3">
      <t>ベツ</t>
    </rPh>
    <rPh sb="3" eb="5">
      <t>ウリアゲ</t>
    </rPh>
    <rPh sb="5" eb="7">
      <t>ジッセキ</t>
    </rPh>
    <rPh sb="8" eb="9">
      <t>ダイ</t>
    </rPh>
    <rPh sb="10" eb="13">
      <t>シハンキ</t>
    </rPh>
    <phoneticPr fontId="24"/>
  </si>
  <si>
    <t>単位：円</t>
    <rPh sb="0" eb="2">
      <t>タンイ</t>
    </rPh>
    <rPh sb="3" eb="4">
      <t>エン</t>
    </rPh>
    <phoneticPr fontId="24"/>
  </si>
  <si>
    <t>4月</t>
    <rPh sb="1" eb="2">
      <t>ガツ</t>
    </rPh>
    <phoneticPr fontId="24"/>
  </si>
  <si>
    <t>5月</t>
    <rPh sb="1" eb="2">
      <t>ガツ</t>
    </rPh>
    <phoneticPr fontId="24"/>
  </si>
  <si>
    <t>6月</t>
    <rPh sb="1" eb="2">
      <t>ガツ</t>
    </rPh>
    <phoneticPr fontId="24"/>
  </si>
  <si>
    <t>部門合計</t>
    <rPh sb="0" eb="2">
      <t>ブモン</t>
    </rPh>
    <rPh sb="2" eb="4">
      <t>ゴウケイ</t>
    </rPh>
    <phoneticPr fontId="24"/>
  </si>
  <si>
    <t>総合計</t>
    <rPh sb="0" eb="1">
      <t>ソウ</t>
    </rPh>
    <rPh sb="1" eb="3">
      <t>ゴウケイ</t>
    </rPh>
    <phoneticPr fontId="24"/>
  </si>
  <si>
    <t>飲料部門</t>
    <rPh sb="0" eb="2">
      <t>インリョウ</t>
    </rPh>
    <rPh sb="2" eb="4">
      <t>ブモン</t>
    </rPh>
    <phoneticPr fontId="24"/>
  </si>
  <si>
    <t>食品部門</t>
    <rPh sb="0" eb="2">
      <t>ショクヒン</t>
    </rPh>
    <rPh sb="2" eb="4">
      <t>ブモン</t>
    </rPh>
    <phoneticPr fontId="24"/>
  </si>
  <si>
    <t>合計</t>
    <rPh sb="0" eb="2">
      <t>ゴウケイ</t>
    </rPh>
    <phoneticPr fontId="24"/>
  </si>
  <si>
    <t>札幌</t>
    <rPh sb="0" eb="2">
      <t>サッポロ</t>
    </rPh>
    <phoneticPr fontId="24"/>
  </si>
  <si>
    <t>第1営業課</t>
    <rPh sb="0" eb="1">
      <t>ダイ</t>
    </rPh>
    <rPh sb="2" eb="4">
      <t>エイギョウ</t>
    </rPh>
    <rPh sb="4" eb="5">
      <t>カ</t>
    </rPh>
    <phoneticPr fontId="24"/>
  </si>
  <si>
    <t>第2営業課</t>
    <rPh sb="0" eb="1">
      <t>ダイ</t>
    </rPh>
    <rPh sb="2" eb="4">
      <t>エイギョウ</t>
    </rPh>
    <rPh sb="4" eb="5">
      <t>カ</t>
    </rPh>
    <phoneticPr fontId="24"/>
  </si>
  <si>
    <t>仙台</t>
    <rPh sb="0" eb="2">
      <t>センダイ</t>
    </rPh>
    <phoneticPr fontId="24"/>
  </si>
  <si>
    <t>第3営業課</t>
    <rPh sb="0" eb="1">
      <t>ダイ</t>
    </rPh>
    <rPh sb="2" eb="4">
      <t>エイギョウ</t>
    </rPh>
    <rPh sb="4" eb="5">
      <t>カ</t>
    </rPh>
    <phoneticPr fontId="24"/>
  </si>
  <si>
    <t>東京</t>
    <rPh sb="0" eb="2">
      <t>トウキョウ</t>
    </rPh>
    <phoneticPr fontId="24"/>
  </si>
  <si>
    <t>第4営業課</t>
    <rPh sb="0" eb="1">
      <t>ダイ</t>
    </rPh>
    <rPh sb="2" eb="4">
      <t>エイギョウ</t>
    </rPh>
    <rPh sb="4" eb="5">
      <t>カ</t>
    </rPh>
    <phoneticPr fontId="24"/>
  </si>
  <si>
    <t>第5営業課</t>
    <rPh sb="0" eb="1">
      <t>ダイ</t>
    </rPh>
    <rPh sb="2" eb="4">
      <t>エイギョウ</t>
    </rPh>
    <rPh sb="4" eb="5">
      <t>カ</t>
    </rPh>
    <phoneticPr fontId="24"/>
  </si>
  <si>
    <t>静岡</t>
    <rPh sb="0" eb="2">
      <t>シズオカ</t>
    </rPh>
    <phoneticPr fontId="24"/>
  </si>
  <si>
    <t>名古屋</t>
    <rPh sb="0" eb="3">
      <t>ナゴヤ</t>
    </rPh>
    <phoneticPr fontId="24"/>
  </si>
  <si>
    <t>大阪</t>
    <rPh sb="0" eb="2">
      <t>オオサカ</t>
    </rPh>
    <phoneticPr fontId="24"/>
  </si>
  <si>
    <t>広島</t>
    <rPh sb="0" eb="2">
      <t>ヒロシマ</t>
    </rPh>
    <phoneticPr fontId="24"/>
  </si>
  <si>
    <t>福岡</t>
    <rPh sb="0" eb="2">
      <t>フクオカ</t>
    </rPh>
    <phoneticPr fontId="24"/>
  </si>
  <si>
    <t>上期売上表</t>
    <rPh sb="0" eb="2">
      <t>カミキ</t>
    </rPh>
    <rPh sb="2" eb="4">
      <t>ウリアゲ</t>
    </rPh>
    <rPh sb="4" eb="5">
      <t>ヒョウ</t>
    </rPh>
    <phoneticPr fontId="1"/>
  </si>
  <si>
    <r>
      <rPr>
        <sz val="11"/>
        <color rgb="FFC00000"/>
        <rFont val="HGS明朝B"/>
        <family val="1"/>
        <charset val="128"/>
      </rPr>
      <t>O</t>
    </r>
    <r>
      <rPr>
        <sz val="11"/>
        <color theme="1"/>
        <rFont val="HGS明朝B"/>
        <family val="1"/>
        <charset val="128"/>
      </rPr>
      <t xml:space="preserve">riental </t>
    </r>
    <r>
      <rPr>
        <sz val="11"/>
        <color rgb="FFC00000"/>
        <rFont val="HGS明朝B"/>
        <family val="1"/>
        <charset val="128"/>
      </rPr>
      <t>C</t>
    </r>
    <r>
      <rPr>
        <sz val="11"/>
        <color theme="1"/>
        <rFont val="HGS明朝B"/>
        <family val="1"/>
        <charset val="128"/>
      </rPr>
      <t>afé</t>
    </r>
    <phoneticPr fontId="1"/>
  </si>
  <si>
    <t>売上日</t>
    <rPh sb="0" eb="3">
      <t>ウリアゲビ</t>
    </rPh>
    <phoneticPr fontId="1"/>
  </si>
  <si>
    <t>支店名</t>
    <rPh sb="0" eb="3">
      <t>シテンメイ</t>
    </rPh>
    <phoneticPr fontId="1"/>
  </si>
  <si>
    <t>分類</t>
    <rPh sb="0" eb="2">
      <t>ブンルイ</t>
    </rPh>
    <phoneticPr fontId="1"/>
  </si>
  <si>
    <t>コーヒー</t>
    <phoneticPr fontId="1"/>
  </si>
  <si>
    <t>紅茶</t>
    <rPh sb="0" eb="2">
      <t>コウチャ</t>
    </rPh>
    <phoneticPr fontId="1"/>
  </si>
  <si>
    <t>総計</t>
    <rPh sb="0" eb="2">
      <t>ソウケイ</t>
    </rPh>
    <phoneticPr fontId="1"/>
  </si>
  <si>
    <t>奈良</t>
    <rPh sb="0" eb="2">
      <t>ナラ</t>
    </rPh>
    <phoneticPr fontId="1"/>
  </si>
  <si>
    <t>ダージリン</t>
    <phoneticPr fontId="1"/>
  </si>
  <si>
    <t>京都</t>
    <rPh sb="0" eb="2">
      <t>キョウト</t>
    </rPh>
    <phoneticPr fontId="1"/>
  </si>
  <si>
    <t>和歌山</t>
    <rPh sb="0" eb="3">
      <t>ワカヤマ</t>
    </rPh>
    <phoneticPr fontId="1"/>
  </si>
  <si>
    <t>モカ</t>
    <phoneticPr fontId="1"/>
  </si>
  <si>
    <t>滋賀</t>
    <rPh sb="0" eb="2">
      <t>シガ</t>
    </rPh>
    <phoneticPr fontId="1"/>
  </si>
  <si>
    <t>オレンジペコ</t>
    <phoneticPr fontId="1"/>
  </si>
  <si>
    <t>神戸</t>
    <rPh sb="0" eb="2">
      <t>コウベ</t>
    </rPh>
    <phoneticPr fontId="1"/>
  </si>
  <si>
    <t>アップル</t>
    <phoneticPr fontId="1"/>
  </si>
  <si>
    <t>大阪</t>
    <rPh sb="0" eb="2">
      <t>オオサカ</t>
    </rPh>
    <phoneticPr fontId="1"/>
  </si>
  <si>
    <t>キリマンジャロ</t>
    <phoneticPr fontId="1"/>
  </si>
  <si>
    <t>アッサム</t>
    <phoneticPr fontId="1"/>
  </si>
  <si>
    <t>オリジナルブレンド</t>
    <phoneticPr fontId="1"/>
  </si>
  <si>
    <t>ブルーマウンテン</t>
    <phoneticPr fontId="1"/>
  </si>
  <si>
    <t>メンバーズカード申込者数</t>
    <rPh sb="8" eb="10">
      <t>モウシコミ</t>
    </rPh>
    <rPh sb="10" eb="11">
      <t>シャ</t>
    </rPh>
    <rPh sb="11" eb="12">
      <t>スウ</t>
    </rPh>
    <phoneticPr fontId="1"/>
  </si>
  <si>
    <t>2016年度</t>
    <rPh sb="4" eb="6">
      <t>ネンド</t>
    </rPh>
    <phoneticPr fontId="1"/>
  </si>
  <si>
    <t>2017年度</t>
    <rPh sb="4" eb="6">
      <t>ネンド</t>
    </rPh>
    <phoneticPr fontId="1"/>
  </si>
  <si>
    <t>2018年度</t>
    <rPh sb="4" eb="6">
      <t>ネンド</t>
    </rPh>
    <phoneticPr fontId="1"/>
  </si>
  <si>
    <t>2019年度</t>
    <rPh sb="4" eb="6">
      <t>ネンド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</si>
  <si>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</si>
  <si>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</si>
  <si>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</si>
  <si>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</si>
  <si>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</si>
  <si>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60代～</t>
    <rPh sb="2" eb="3">
      <t>ダイ</t>
    </rPh>
    <phoneticPr fontId="1"/>
  </si>
  <si>
    <t>商品分類別の輸出額推移</t>
    <rPh sb="0" eb="2">
      <t>ショウヒン</t>
    </rPh>
    <rPh sb="2" eb="4">
      <t>ブンルイ</t>
    </rPh>
    <rPh sb="4" eb="5">
      <t>ベツ</t>
    </rPh>
    <rPh sb="6" eb="8">
      <t>ユシュツ</t>
    </rPh>
    <rPh sb="8" eb="9">
      <t>ガク</t>
    </rPh>
    <rPh sb="9" eb="11">
      <t>スイイ</t>
    </rPh>
    <phoneticPr fontId="31"/>
  </si>
  <si>
    <t>単位：兆円</t>
    <rPh sb="0" eb="2">
      <t>タンイ</t>
    </rPh>
    <rPh sb="3" eb="4">
      <t>チョウ</t>
    </rPh>
    <rPh sb="4" eb="5">
      <t>エン</t>
    </rPh>
    <phoneticPr fontId="31"/>
  </si>
  <si>
    <t>分類</t>
    <rPh sb="0" eb="2">
      <t>ブンルイ</t>
    </rPh>
    <phoneticPr fontId="31"/>
  </si>
  <si>
    <t>2016年</t>
    <rPh sb="4" eb="5">
      <t>ネン</t>
    </rPh>
    <phoneticPr fontId="31"/>
  </si>
  <si>
    <t>2017年</t>
    <rPh sb="4" eb="5">
      <t>ネン</t>
    </rPh>
    <phoneticPr fontId="31"/>
  </si>
  <si>
    <t>2018年</t>
    <rPh sb="4" eb="5">
      <t>ネン</t>
    </rPh>
    <phoneticPr fontId="31"/>
  </si>
  <si>
    <t>化学製品</t>
    <rPh sb="0" eb="2">
      <t>カガク</t>
    </rPh>
    <rPh sb="2" eb="4">
      <t>セイヒン</t>
    </rPh>
    <phoneticPr fontId="33"/>
  </si>
  <si>
    <t>原料別製品</t>
    <rPh sb="0" eb="2">
      <t>ゲンリョウ</t>
    </rPh>
    <rPh sb="2" eb="3">
      <t>ベツ</t>
    </rPh>
    <rPh sb="3" eb="5">
      <t>セイヒン</t>
    </rPh>
    <phoneticPr fontId="33"/>
  </si>
  <si>
    <t>一般機械</t>
    <rPh sb="0" eb="2">
      <t>イッパン</t>
    </rPh>
    <rPh sb="2" eb="4">
      <t>キカイ</t>
    </rPh>
    <phoneticPr fontId="33"/>
  </si>
  <si>
    <t>電気機器</t>
    <rPh sb="0" eb="2">
      <t>デンキ</t>
    </rPh>
    <rPh sb="2" eb="4">
      <t>キキ</t>
    </rPh>
    <phoneticPr fontId="33"/>
  </si>
  <si>
    <t>輸送用機器</t>
    <rPh sb="0" eb="3">
      <t>ユソウヨウ</t>
    </rPh>
    <rPh sb="3" eb="5">
      <t>キキ</t>
    </rPh>
    <phoneticPr fontId="33"/>
  </si>
  <si>
    <t>その他</t>
    <rPh sb="2" eb="3">
      <t>タ</t>
    </rPh>
    <phoneticPr fontId="33"/>
  </si>
  <si>
    <t>合計</t>
    <rPh sb="0" eb="2">
      <t>ゴウケイ</t>
    </rPh>
    <phoneticPr fontId="31"/>
  </si>
  <si>
    <t>【出典：総務省 日本統計年鑑】</t>
    <rPh sb="1" eb="3">
      <t>シュッテン</t>
    </rPh>
    <rPh sb="4" eb="7">
      <t>ソウムショウ</t>
    </rPh>
    <rPh sb="8" eb="10">
      <t>ニホン</t>
    </rPh>
    <rPh sb="10" eb="12">
      <t>トウケイ</t>
    </rPh>
    <rPh sb="12" eb="14">
      <t>ネンカン</t>
    </rPh>
    <phoneticPr fontId="1"/>
  </si>
  <si>
    <t>売上集計表</t>
    <rPh sb="0" eb="5">
      <t>ウリアゲシュウケイヒョウ</t>
    </rPh>
    <phoneticPr fontId="1"/>
  </si>
  <si>
    <t>指示01：</t>
    <rPh sb="0" eb="2">
      <t>シジ</t>
    </rPh>
    <phoneticPr fontId="1"/>
  </si>
  <si>
    <t>問題</t>
    <rPh sb="0" eb="2">
      <t>モンダイ</t>
    </rPh>
    <phoneticPr fontId="1"/>
  </si>
  <si>
    <t>指示02：</t>
    <rPh sb="0" eb="2">
      <t>シジ</t>
    </rPh>
    <phoneticPr fontId="1"/>
  </si>
  <si>
    <t>指示03：</t>
    <rPh sb="0" eb="2">
      <t>シジ</t>
    </rPh>
    <phoneticPr fontId="1"/>
  </si>
  <si>
    <t>指示04：</t>
    <rPh sb="0" eb="2">
      <t>シジ</t>
    </rPh>
    <phoneticPr fontId="1"/>
  </si>
  <si>
    <t>指示05：</t>
    <rPh sb="0" eb="2">
      <t>シジ</t>
    </rPh>
    <phoneticPr fontId="1"/>
  </si>
  <si>
    <t>指示06：</t>
    <rPh sb="0" eb="2">
      <t>シジ</t>
    </rPh>
    <phoneticPr fontId="1"/>
  </si>
  <si>
    <t>指示07：</t>
    <rPh sb="0" eb="2">
      <t>シジ</t>
    </rPh>
    <phoneticPr fontId="1"/>
  </si>
  <si>
    <t>指示08：</t>
    <rPh sb="0" eb="2">
      <t>シジ</t>
    </rPh>
    <phoneticPr fontId="1"/>
  </si>
  <si>
    <t>問題01：</t>
    <rPh sb="0" eb="2">
      <t>モンダイ</t>
    </rPh>
    <phoneticPr fontId="1"/>
  </si>
  <si>
    <t>問題02：</t>
    <rPh sb="0" eb="2">
      <t>モンダイ</t>
    </rPh>
    <phoneticPr fontId="1"/>
  </si>
  <si>
    <t>問題03：</t>
    <rPh sb="0" eb="2">
      <t>モンダイ</t>
    </rPh>
    <phoneticPr fontId="1"/>
  </si>
  <si>
    <t>問題04：</t>
    <rPh sb="0" eb="2">
      <t>モンダイ</t>
    </rPh>
    <phoneticPr fontId="1"/>
  </si>
  <si>
    <t>問題05：</t>
    <rPh sb="0" eb="2">
      <t>モンダイ</t>
    </rPh>
    <phoneticPr fontId="1"/>
  </si>
  <si>
    <t>問題06：</t>
    <rPh sb="0" eb="2">
      <t>モンダイ</t>
    </rPh>
    <phoneticPr fontId="1"/>
  </si>
  <si>
    <t>問題07：</t>
    <rPh sb="0" eb="2">
      <t>モンダイ</t>
    </rPh>
    <phoneticPr fontId="1"/>
  </si>
  <si>
    <t>問題08：</t>
    <rPh sb="0" eb="2">
      <t>モンダイ</t>
    </rPh>
    <phoneticPr fontId="1"/>
  </si>
  <si>
    <t>サプリメント</t>
    <phoneticPr fontId="1"/>
  </si>
  <si>
    <t>「サプリメント」の文字列を「ドリンク」へ上書き訂正しなさい。</t>
    <rPh sb="9" eb="12">
      <t>モジレツ</t>
    </rPh>
    <rPh sb="20" eb="22">
      <t>ウワガ</t>
    </rPh>
    <rPh sb="23" eb="25">
      <t>テイセイ</t>
    </rPh>
    <phoneticPr fontId="1"/>
  </si>
  <si>
    <t>ドリンク</t>
    <phoneticPr fontId="1"/>
  </si>
  <si>
    <t>商品ナンバーを連番で表示しなさい。</t>
    <rPh sb="0" eb="2">
      <t>ショウヒン</t>
    </rPh>
    <rPh sb="7" eb="9">
      <t>レンバン</t>
    </rPh>
    <rPh sb="10" eb="12">
      <t>ヒョウジ</t>
    </rPh>
    <phoneticPr fontId="1"/>
  </si>
  <si>
    <t>白ドリンクの単価に「250」を入力しなさい。</t>
    <rPh sb="0" eb="1">
      <t>シロ</t>
    </rPh>
    <rPh sb="6" eb="8">
      <t>タンカ</t>
    </rPh>
    <rPh sb="15" eb="17">
      <t>ニュウリョク</t>
    </rPh>
    <phoneticPr fontId="1"/>
  </si>
  <si>
    <t>数量の合計を求めなさい。</t>
    <rPh sb="0" eb="2">
      <t>スウリョウ</t>
    </rPh>
    <rPh sb="3" eb="5">
      <t>ゴウケイ</t>
    </rPh>
    <rPh sb="6" eb="7">
      <t>モト</t>
    </rPh>
    <phoneticPr fontId="1"/>
  </si>
  <si>
    <t>-</t>
    <phoneticPr fontId="1"/>
  </si>
  <si>
    <t>単価の合計に「-」(ハイフン）を入力しセル内中央に配置しなさい。</t>
    <rPh sb="0" eb="2">
      <t>タンカ</t>
    </rPh>
    <rPh sb="3" eb="5">
      <t>ゴウケイ</t>
    </rPh>
    <rPh sb="16" eb="18">
      <t>ニュウリョク</t>
    </rPh>
    <rPh sb="21" eb="24">
      <t>ナイチュウオウ</t>
    </rPh>
    <rPh sb="25" eb="27">
      <t>ハイチ</t>
    </rPh>
    <phoneticPr fontId="1"/>
  </si>
  <si>
    <t>売上金額を求めなさい。</t>
    <rPh sb="0" eb="4">
      <t>ウリアゲキンガク</t>
    </rPh>
    <rPh sb="5" eb="6">
      <t>モト</t>
    </rPh>
    <phoneticPr fontId="1"/>
  </si>
  <si>
    <t>売上金額の合計を求めなさい。</t>
    <rPh sb="0" eb="4">
      <t>ウリアゲキンガク</t>
    </rPh>
    <rPh sb="5" eb="7">
      <t>ゴウケイ</t>
    </rPh>
    <rPh sb="8" eb="9">
      <t>モト</t>
    </rPh>
    <phoneticPr fontId="1"/>
  </si>
  <si>
    <t>B10：C10をセル結合し、文字列を中央に配置しなさい。</t>
    <rPh sb="10" eb="12">
      <t>ケツゴウ</t>
    </rPh>
    <rPh sb="14" eb="17">
      <t>モジレツ</t>
    </rPh>
    <rPh sb="18" eb="20">
      <t>チュウオウ</t>
    </rPh>
    <rPh sb="21" eb="23">
      <t>ハイチ</t>
    </rPh>
    <phoneticPr fontId="1"/>
  </si>
  <si>
    <t>問題09：</t>
    <rPh sb="0" eb="2">
      <t>モンダイ</t>
    </rPh>
    <phoneticPr fontId="1"/>
  </si>
  <si>
    <t>問題10：</t>
    <rPh sb="0" eb="2">
      <t>モンダイ</t>
    </rPh>
    <phoneticPr fontId="1"/>
  </si>
  <si>
    <t>見出し項目名をセル内中央揃えにしなさい。</t>
    <rPh sb="0" eb="2">
      <t>ミダ</t>
    </rPh>
    <rPh sb="3" eb="5">
      <t>コウモク</t>
    </rPh>
    <rPh sb="5" eb="6">
      <t>メイ</t>
    </rPh>
    <rPh sb="9" eb="13">
      <t>ナイチュウオウゾロ</t>
    </rPh>
    <phoneticPr fontId="1"/>
  </si>
  <si>
    <t>問題11：</t>
    <rPh sb="0" eb="2">
      <t>モンダイ</t>
    </rPh>
    <phoneticPr fontId="1"/>
  </si>
  <si>
    <t>数値はすべて桁区切りをしなさい。</t>
    <rPh sb="0" eb="2">
      <t>スウチ</t>
    </rPh>
    <rPh sb="6" eb="9">
      <t>ケタクギ</t>
    </rPh>
    <phoneticPr fontId="1"/>
  </si>
  <si>
    <t>「売上予算実績表」のフォントサイズを「14pt」にしなさい。</t>
    <rPh sb="1" eb="8">
      <t>ウリアゲヨサンジッセキヒョウ</t>
    </rPh>
    <phoneticPr fontId="1"/>
  </si>
  <si>
    <t>「単位：千円」をセル内右揃えにしなさい。</t>
    <rPh sb="1" eb="3">
      <t>タンイ</t>
    </rPh>
    <rPh sb="4" eb="6">
      <t>センエン</t>
    </rPh>
    <rPh sb="10" eb="11">
      <t>ナイ</t>
    </rPh>
    <rPh sb="11" eb="13">
      <t>ミギゾロ</t>
    </rPh>
    <phoneticPr fontId="1"/>
  </si>
  <si>
    <t>C列からF列の列幅をすべて「13」にしなさい。</t>
    <rPh sb="1" eb="2">
      <t>レツ</t>
    </rPh>
    <rPh sb="5" eb="6">
      <t>レツ</t>
    </rPh>
    <rPh sb="7" eb="9">
      <t>レツハバ</t>
    </rPh>
    <phoneticPr fontId="1"/>
  </si>
  <si>
    <t>実績累計を求めなさい。</t>
    <rPh sb="0" eb="4">
      <t>ジッセキルイケイ</t>
    </rPh>
    <rPh sb="5" eb="6">
      <t>モト</t>
    </rPh>
    <phoneticPr fontId="1"/>
  </si>
  <si>
    <t>-</t>
    <phoneticPr fontId="1"/>
  </si>
  <si>
    <t>予算達成率を求めなさい。 → 予算達成率＝ 実績 ÷ 予算</t>
    <rPh sb="0" eb="5">
      <t>ヨサンタッセイリツ</t>
    </rPh>
    <rPh sb="6" eb="7">
      <t>モト</t>
    </rPh>
    <rPh sb="15" eb="20">
      <t>ヨサンタッセイリツ</t>
    </rPh>
    <rPh sb="22" eb="24">
      <t>ジッセキ</t>
    </rPh>
    <rPh sb="27" eb="29">
      <t>ヨサン</t>
    </rPh>
    <phoneticPr fontId="1"/>
  </si>
  <si>
    <t>予算達成率は％表示し、小数第1位まで表示しなさい。</t>
    <rPh sb="0" eb="5">
      <t>ヨサンタッセイリツ</t>
    </rPh>
    <rPh sb="7" eb="9">
      <t>ヒョウジ</t>
    </rPh>
    <rPh sb="11" eb="14">
      <t>ショウスウダイ</t>
    </rPh>
    <rPh sb="15" eb="16">
      <t>イ</t>
    </rPh>
    <rPh sb="18" eb="20">
      <t>ヒョウジ</t>
    </rPh>
    <phoneticPr fontId="1"/>
  </si>
  <si>
    <t>-</t>
    <phoneticPr fontId="1"/>
  </si>
  <si>
    <t>売上実績の合計を求めなさい</t>
    <rPh sb="0" eb="4">
      <t>ウリアゲジッセキ</t>
    </rPh>
    <rPh sb="5" eb="7">
      <t>ゴウケイ</t>
    </rPh>
    <rPh sb="8" eb="9">
      <t>モト</t>
    </rPh>
    <phoneticPr fontId="1"/>
  </si>
  <si>
    <t>売上実績の平均を求めなさい</t>
    <rPh sb="0" eb="4">
      <t>ウリアゲジッセキ</t>
    </rPh>
    <rPh sb="5" eb="7">
      <t>ヘイキン</t>
    </rPh>
    <rPh sb="8" eb="9">
      <t>モト</t>
    </rPh>
    <phoneticPr fontId="1"/>
  </si>
  <si>
    <t>金額の数値は桁区切りをしなさい</t>
    <rPh sb="0" eb="2">
      <t>キンガク</t>
    </rPh>
    <rPh sb="3" eb="5">
      <t>スウチ</t>
    </rPh>
    <rPh sb="6" eb="9">
      <t>ケタクギ</t>
    </rPh>
    <phoneticPr fontId="1"/>
  </si>
  <si>
    <t>見出し項目名をセル内中央に配置しなさい</t>
    <rPh sb="0" eb="2">
      <t>ミダ</t>
    </rPh>
    <rPh sb="3" eb="6">
      <t>コウモクメイ</t>
    </rPh>
    <rPh sb="9" eb="10">
      <t>ナイ</t>
    </rPh>
    <rPh sb="10" eb="12">
      <t>チュウオウ</t>
    </rPh>
    <rPh sb="13" eb="15">
      <t>ハイチ</t>
    </rPh>
    <phoneticPr fontId="1"/>
  </si>
  <si>
    <t>B5:F13に格子罫線を設定しなさい</t>
    <rPh sb="7" eb="11">
      <t>コウシケイセン</t>
    </rPh>
    <rPh sb="12" eb="14">
      <t>セッテイ</t>
    </rPh>
    <phoneticPr fontId="1"/>
  </si>
  <si>
    <t>合計を求めなさい。</t>
    <rPh sb="0" eb="2">
      <t>ゴウケイ</t>
    </rPh>
    <rPh sb="3" eb="4">
      <t>モト</t>
    </rPh>
    <phoneticPr fontId="1"/>
  </si>
  <si>
    <t>各サービスの達成率(％）を求めなさい。</t>
    <rPh sb="0" eb="1">
      <t>カク</t>
    </rPh>
    <rPh sb="6" eb="9">
      <t>タッセイリツ</t>
    </rPh>
    <rPh sb="13" eb="14">
      <t>モト</t>
    </rPh>
    <phoneticPr fontId="1"/>
  </si>
  <si>
    <t>達成率(%)</t>
    <rPh sb="0" eb="3">
      <t>タッセイリツ</t>
    </rPh>
    <phoneticPr fontId="1"/>
  </si>
  <si>
    <t>達成率(%）は小数第1位まで表示しなさい。</t>
    <rPh sb="0" eb="3">
      <t>タッセイリツ</t>
    </rPh>
    <rPh sb="7" eb="10">
      <t>ショウスウダイ</t>
    </rPh>
    <rPh sb="11" eb="12">
      <t>イ</t>
    </rPh>
    <rPh sb="14" eb="16">
      <t>ヒョウジ</t>
    </rPh>
    <phoneticPr fontId="1"/>
  </si>
  <si>
    <t>「合計」を「合計(千）」に変更し、「単位：千」を削除しなさい。</t>
    <rPh sb="1" eb="3">
      <t>ゴウケイ</t>
    </rPh>
    <rPh sb="6" eb="8">
      <t>ゴウケイ</t>
    </rPh>
    <rPh sb="9" eb="10">
      <t>セン</t>
    </rPh>
    <rPh sb="13" eb="15">
      <t>ヘンコウ</t>
    </rPh>
    <rPh sb="18" eb="20">
      <t>タンイ</t>
    </rPh>
    <rPh sb="21" eb="22">
      <t>セン</t>
    </rPh>
    <rPh sb="24" eb="26">
      <t>サクジョ</t>
    </rPh>
    <phoneticPr fontId="1"/>
  </si>
  <si>
    <t>合計(千）</t>
    <rPh sb="0" eb="2">
      <t>ゴウケイ</t>
    </rPh>
    <rPh sb="3" eb="4">
      <t>セン</t>
    </rPh>
    <phoneticPr fontId="1"/>
  </si>
  <si>
    <t>4月から9月の列幅を「10.0」へ変更しなさい。</t>
    <rPh sb="1" eb="2">
      <t>ガツ</t>
    </rPh>
    <rPh sb="5" eb="6">
      <t>ガツ</t>
    </rPh>
    <rPh sb="7" eb="9">
      <t>レツハバ</t>
    </rPh>
    <rPh sb="17" eb="19">
      <t>ヘンコウ</t>
    </rPh>
    <phoneticPr fontId="1"/>
  </si>
  <si>
    <t>アクセス数の値に桁区切りをしなさい。</t>
    <rPh sb="4" eb="5">
      <t>スウ</t>
    </rPh>
    <rPh sb="6" eb="7">
      <t>アタイ</t>
    </rPh>
    <rPh sb="8" eb="11">
      <t>ケタクギ</t>
    </rPh>
    <phoneticPr fontId="1"/>
  </si>
  <si>
    <t>4行目の項目見出しに適当な色で塗りつぶしをしなさい。</t>
    <rPh sb="1" eb="3">
      <t>ギョウメ</t>
    </rPh>
    <rPh sb="4" eb="8">
      <t>コウモクミダ</t>
    </rPh>
    <rPh sb="10" eb="12">
      <t>テキトウ</t>
    </rPh>
    <rPh sb="13" eb="14">
      <t>イロ</t>
    </rPh>
    <rPh sb="15" eb="16">
      <t>ヌ</t>
    </rPh>
    <phoneticPr fontId="1"/>
  </si>
  <si>
    <t>表全体を格子線を設定しなさい。</t>
    <rPh sb="0" eb="3">
      <t>ヒョウゼンタイ</t>
    </rPh>
    <rPh sb="4" eb="7">
      <t>コウシセン</t>
    </rPh>
    <rPh sb="8" eb="10">
      <t>セッテイ</t>
    </rPh>
    <phoneticPr fontId="1"/>
  </si>
  <si>
    <t>合計行の上罫線を二重線にしなさい。</t>
    <rPh sb="0" eb="3">
      <t>ゴウケイギョウ</t>
    </rPh>
    <rPh sb="4" eb="7">
      <t>ウエケイセン</t>
    </rPh>
    <rPh sb="8" eb="11">
      <t>ニジュウセン</t>
    </rPh>
    <phoneticPr fontId="1"/>
  </si>
  <si>
    <t>表題のフォントを「HGSｺﾞｼｯｸM」に変更しなさい。</t>
    <rPh sb="0" eb="2">
      <t>ヒョウダイ</t>
    </rPh>
    <rPh sb="20" eb="22">
      <t>ヘンコウ</t>
    </rPh>
    <phoneticPr fontId="1"/>
  </si>
  <si>
    <t>問題01：</t>
  </si>
  <si>
    <t>問題02：</t>
  </si>
  <si>
    <t>問題03：</t>
  </si>
  <si>
    <t>問題04：</t>
  </si>
  <si>
    <t>申込者数の合計を求めなさい。</t>
    <rPh sb="0" eb="4">
      <t>モウシコミシャスウ</t>
    </rPh>
    <rPh sb="5" eb="7">
      <t>ゴウケイ</t>
    </rPh>
    <rPh sb="8" eb="9">
      <t>モト</t>
    </rPh>
    <phoneticPr fontId="1"/>
  </si>
  <si>
    <t>各講座の平均人数を求めなさい。</t>
    <rPh sb="0" eb="1">
      <t>カク</t>
    </rPh>
    <rPh sb="1" eb="3">
      <t>コウザ</t>
    </rPh>
    <rPh sb="4" eb="6">
      <t>ヘイキン</t>
    </rPh>
    <rPh sb="6" eb="8">
      <t>ニンズウ</t>
    </rPh>
    <rPh sb="9" eb="10">
      <t>モト</t>
    </rPh>
    <phoneticPr fontId="1"/>
  </si>
  <si>
    <t>平均の数値は整数表示になるように桁の調整をすること。</t>
    <rPh sb="0" eb="2">
      <t>ヘイキン</t>
    </rPh>
    <rPh sb="3" eb="5">
      <t>スウチ</t>
    </rPh>
    <rPh sb="6" eb="10">
      <t>セイスウヒョウジ</t>
    </rPh>
    <rPh sb="16" eb="17">
      <t>ケタ</t>
    </rPh>
    <rPh sb="18" eb="20">
      <t>チョウセイ</t>
    </rPh>
    <phoneticPr fontId="1"/>
  </si>
  <si>
    <t>-</t>
    <phoneticPr fontId="1"/>
  </si>
  <si>
    <t>「申込者数」表について以下の指示に従い表を完成させること。</t>
    <rPh sb="1" eb="5">
      <t>モウシコミシャスウ</t>
    </rPh>
    <rPh sb="6" eb="7">
      <t>ヒョウ</t>
    </rPh>
    <rPh sb="11" eb="13">
      <t>イカ</t>
    </rPh>
    <rPh sb="14" eb="16">
      <t>シジ</t>
    </rPh>
    <rPh sb="17" eb="18">
      <t>シタガ</t>
    </rPh>
    <rPh sb="19" eb="20">
      <t>ヒョウ</t>
    </rPh>
    <rPh sb="21" eb="23">
      <t>カンセイ</t>
    </rPh>
    <phoneticPr fontId="1"/>
  </si>
  <si>
    <t>「売上金額」表について以下の指示に従い表を完成させること。</t>
    <rPh sb="1" eb="5">
      <t>ウリアゲキンガク</t>
    </rPh>
    <rPh sb="6" eb="7">
      <t>ヒョウ</t>
    </rPh>
    <rPh sb="11" eb="13">
      <t>イカ</t>
    </rPh>
    <rPh sb="14" eb="16">
      <t>シジ</t>
    </rPh>
    <rPh sb="17" eb="18">
      <t>シタガ</t>
    </rPh>
    <rPh sb="19" eb="20">
      <t>ヒョウ</t>
    </rPh>
    <rPh sb="21" eb="23">
      <t>カンセイ</t>
    </rPh>
    <phoneticPr fontId="1"/>
  </si>
  <si>
    <t>各講座の受講料から、各月の売上金額を求めなさい。</t>
    <rPh sb="0" eb="3">
      <t>カクコウザ</t>
    </rPh>
    <rPh sb="4" eb="7">
      <t>ジュコウリョウ</t>
    </rPh>
    <rPh sb="10" eb="12">
      <t>カクツキ</t>
    </rPh>
    <rPh sb="13" eb="17">
      <t>ウリアゲキンガク</t>
    </rPh>
    <rPh sb="18" eb="19">
      <t>モト</t>
    </rPh>
    <phoneticPr fontId="1"/>
  </si>
  <si>
    <t>合計金額を求めなさい。</t>
    <rPh sb="0" eb="4">
      <t>ゴウケイキンガク</t>
    </rPh>
    <rPh sb="5" eb="6">
      <t>モト</t>
    </rPh>
    <phoneticPr fontId="1"/>
  </si>
  <si>
    <t>問題05：</t>
  </si>
  <si>
    <t>売上金額の平均を求めなさい。</t>
    <rPh sb="0" eb="4">
      <t>ウリアゲキンガク</t>
    </rPh>
    <rPh sb="5" eb="7">
      <t>ヘイキン</t>
    </rPh>
    <rPh sb="8" eb="9">
      <t>モト</t>
    </rPh>
    <phoneticPr fontId="1"/>
  </si>
  <si>
    <t>問題</t>
    <rPh sb="0" eb="2">
      <t>モンダイ</t>
    </rPh>
    <phoneticPr fontId="1"/>
  </si>
  <si>
    <t>問題01：</t>
    <phoneticPr fontId="1"/>
  </si>
  <si>
    <t>Word受験者数、Excel受験者数をそれぞれ求めなさい。</t>
    <rPh sb="4" eb="8">
      <t>ジュケンシャスウ</t>
    </rPh>
    <rPh sb="14" eb="18">
      <t>ジュケンシャスウ</t>
    </rPh>
    <rPh sb="23" eb="24">
      <t>モト</t>
    </rPh>
    <phoneticPr fontId="1"/>
  </si>
  <si>
    <t>受験者総数を求めなさい。</t>
    <rPh sb="0" eb="2">
      <t>ジュケン</t>
    </rPh>
    <rPh sb="2" eb="3">
      <t>シャ</t>
    </rPh>
    <rPh sb="3" eb="5">
      <t>ソウスウ</t>
    </rPh>
    <rPh sb="6" eb="7">
      <t>モト</t>
    </rPh>
    <phoneticPr fontId="1"/>
  </si>
  <si>
    <t>Excelの平均点、最高点、最低点 をそれぞれ求めなさい。</t>
    <rPh sb="6" eb="9">
      <t>ヘイキンテン</t>
    </rPh>
    <rPh sb="10" eb="13">
      <t>サイコウテン</t>
    </rPh>
    <rPh sb="14" eb="17">
      <t>サイテイテン</t>
    </rPh>
    <rPh sb="23" eb="24">
      <t>モト</t>
    </rPh>
    <phoneticPr fontId="1"/>
  </si>
  <si>
    <t>Wordの平均点、最高点、最低点 をそれぞれ求めなさい。</t>
    <rPh sb="5" eb="8">
      <t>ヘイキンテン</t>
    </rPh>
    <rPh sb="9" eb="12">
      <t>サイコウテン</t>
    </rPh>
    <rPh sb="13" eb="16">
      <t>サイテイテン</t>
    </rPh>
    <rPh sb="22" eb="23">
      <t>モト</t>
    </rPh>
    <phoneticPr fontId="1"/>
  </si>
  <si>
    <t>平均点は小数点第1位まで表示しなさい。</t>
    <rPh sb="0" eb="3">
      <t>ヘイキンテン</t>
    </rPh>
    <rPh sb="4" eb="7">
      <t>ショウスウテン</t>
    </rPh>
    <rPh sb="7" eb="8">
      <t>ダイ</t>
    </rPh>
    <rPh sb="9" eb="10">
      <t>イ</t>
    </rPh>
    <rPh sb="12" eb="14">
      <t>ヒョウジ</t>
    </rPh>
    <phoneticPr fontId="1"/>
  </si>
  <si>
    <t>シート「09-1」と「09-2」を作業グループにします</t>
    <rPh sb="17" eb="19">
      <t>サギョウ</t>
    </rPh>
    <phoneticPr fontId="1"/>
  </si>
  <si>
    <t>問題を始める前に・・・</t>
    <rPh sb="0" eb="2">
      <t>モンダイ</t>
    </rPh>
    <rPh sb="3" eb="4">
      <t>ハジ</t>
    </rPh>
    <rPh sb="6" eb="7">
      <t>マエ</t>
    </rPh>
    <phoneticPr fontId="1"/>
  </si>
  <si>
    <t>問題：1</t>
    <rPh sb="0" eb="2">
      <t>モンダイ</t>
    </rPh>
    <phoneticPr fontId="1"/>
  </si>
  <si>
    <t>問題：2</t>
    <rPh sb="0" eb="2">
      <t>モンダイ</t>
    </rPh>
    <phoneticPr fontId="1"/>
  </si>
  <si>
    <t>問題：3</t>
    <rPh sb="0" eb="2">
      <t>モンダイ</t>
    </rPh>
    <phoneticPr fontId="1"/>
  </si>
  <si>
    <t>問題：4</t>
    <rPh sb="0" eb="2">
      <t>モンダイ</t>
    </rPh>
    <phoneticPr fontId="1"/>
  </si>
  <si>
    <t>問題：5</t>
    <rPh sb="0" eb="2">
      <t>モンダイ</t>
    </rPh>
    <phoneticPr fontId="1"/>
  </si>
  <si>
    <t>アウトレットショッピングツアーの「金額」を求める式を入力し、スイーツ食べ放題ツアーまで式をコピーしなさい。</t>
    <rPh sb="17" eb="19">
      <t>キンガク</t>
    </rPh>
    <rPh sb="21" eb="22">
      <t>モト</t>
    </rPh>
    <rPh sb="24" eb="25">
      <t>シキ</t>
    </rPh>
    <rPh sb="26" eb="28">
      <t>ニュウリョク</t>
    </rPh>
    <rPh sb="34" eb="35">
      <t>タ</t>
    </rPh>
    <rPh sb="36" eb="38">
      <t>ホウダイ</t>
    </rPh>
    <rPh sb="43" eb="44">
      <t>シキ</t>
    </rPh>
    <phoneticPr fontId="1"/>
  </si>
  <si>
    <t>-</t>
    <phoneticPr fontId="1"/>
  </si>
  <si>
    <t>-</t>
    <phoneticPr fontId="1"/>
  </si>
  <si>
    <t>人数と金額の「合計」を求めなさい。</t>
    <rPh sb="0" eb="2">
      <t>ニンズウ</t>
    </rPh>
    <rPh sb="3" eb="5">
      <t>キンガク</t>
    </rPh>
    <rPh sb="7" eb="9">
      <t>ゴウケイ</t>
    </rPh>
    <rPh sb="11" eb="12">
      <t>モト</t>
    </rPh>
    <phoneticPr fontId="1"/>
  </si>
  <si>
    <t>表内の数値を桁区切りしなさい。</t>
    <rPh sb="0" eb="2">
      <t>ヒョウナイ</t>
    </rPh>
    <rPh sb="3" eb="5">
      <t>スウチ</t>
    </rPh>
    <rPh sb="6" eb="9">
      <t>ケタクギ</t>
    </rPh>
    <phoneticPr fontId="1"/>
  </si>
  <si>
    <t>項目見出しをセル内中央に配置し、適当な塗りつぶし色を設定しなさい。</t>
    <rPh sb="0" eb="4">
      <t>コウモクミダ</t>
    </rPh>
    <rPh sb="8" eb="9">
      <t>ナイ</t>
    </rPh>
    <rPh sb="9" eb="11">
      <t>チュウオウ</t>
    </rPh>
    <rPh sb="12" eb="14">
      <t>ハイチ</t>
    </rPh>
    <rPh sb="16" eb="18">
      <t>テキトウ</t>
    </rPh>
    <rPh sb="19" eb="20">
      <t>ヌ</t>
    </rPh>
    <rPh sb="24" eb="25">
      <t>イロ</t>
    </rPh>
    <rPh sb="26" eb="28">
      <t>セッテイ</t>
    </rPh>
    <phoneticPr fontId="1"/>
  </si>
  <si>
    <t>表1列目の列幅を「30」に設定しなさい。</t>
    <rPh sb="0" eb="1">
      <t>ヒョウ</t>
    </rPh>
    <rPh sb="2" eb="4">
      <t>レツメ</t>
    </rPh>
    <rPh sb="5" eb="7">
      <t>レツハバ</t>
    </rPh>
    <rPh sb="13" eb="15">
      <t>セッテイ</t>
    </rPh>
    <phoneticPr fontId="1"/>
  </si>
  <si>
    <t>問題：6</t>
    <rPh sb="0" eb="2">
      <t>モンダイ</t>
    </rPh>
    <phoneticPr fontId="1"/>
  </si>
  <si>
    <t>表題のフォントサイズを「14pt」に変更し、表幅で結合し中央揃えしなさい。</t>
    <rPh sb="0" eb="2">
      <t>ヒョウダイ</t>
    </rPh>
    <rPh sb="18" eb="20">
      <t>ヘンコウ</t>
    </rPh>
    <rPh sb="22" eb="24">
      <t>ヒョウハバ</t>
    </rPh>
    <rPh sb="25" eb="27">
      <t>ケツゴウ</t>
    </rPh>
    <rPh sb="28" eb="31">
      <t>チュウオウゾロ</t>
    </rPh>
    <phoneticPr fontId="1"/>
  </si>
  <si>
    <t>問題を解き終えたら、当該シート以外のシート見出しをクリックし「作業グループ」を解除します</t>
    <rPh sb="0" eb="2">
      <t>モンダイ</t>
    </rPh>
    <rPh sb="3" eb="4">
      <t>ト</t>
    </rPh>
    <rPh sb="5" eb="6">
      <t>オ</t>
    </rPh>
    <rPh sb="10" eb="12">
      <t>トウガイ</t>
    </rPh>
    <rPh sb="15" eb="17">
      <t>イガイ</t>
    </rPh>
    <rPh sb="21" eb="23">
      <t>ミダ</t>
    </rPh>
    <phoneticPr fontId="1"/>
  </si>
  <si>
    <t>行ラベル</t>
  </si>
  <si>
    <t>京都</t>
  </si>
  <si>
    <t>滋賀</t>
  </si>
  <si>
    <t>神戸</t>
  </si>
  <si>
    <t>大阪</t>
  </si>
  <si>
    <t>奈良</t>
  </si>
  <si>
    <t>和歌山</t>
  </si>
  <si>
    <t>総計</t>
  </si>
  <si>
    <t>列ラベル</t>
  </si>
  <si>
    <t>コーヒー</t>
  </si>
  <si>
    <t>紅茶</t>
  </si>
  <si>
    <t>合計 / 売上金額</t>
  </si>
  <si>
    <t>2016年度構成割合グラフ</t>
    <rPh sb="4" eb="5">
      <t>ネン</t>
    </rPh>
    <rPh sb="5" eb="6">
      <t>ド</t>
    </rPh>
    <rPh sb="6" eb="8">
      <t>コウセイ</t>
    </rPh>
    <rPh sb="8" eb="10">
      <t>ワリアイ</t>
    </rPh>
    <phoneticPr fontId="1"/>
  </si>
  <si>
    <t>2019年度構成割合グラフ</t>
    <rPh sb="4" eb="5">
      <t>ネン</t>
    </rPh>
    <rPh sb="5" eb="6">
      <t>ド</t>
    </rPh>
    <rPh sb="6" eb="8">
      <t>コウセイ</t>
    </rPh>
    <rPh sb="8" eb="10">
      <t>ワリアイ</t>
    </rPh>
    <phoneticPr fontId="1"/>
  </si>
  <si>
    <t>全体の構成割合グラフ</t>
    <rPh sb="0" eb="2">
      <t>ゼンタイ</t>
    </rPh>
    <rPh sb="3" eb="5">
      <t>コウセイ</t>
    </rPh>
    <rPh sb="5" eb="7">
      <t>ワリアイ</t>
    </rPh>
    <phoneticPr fontId="1"/>
  </si>
  <si>
    <t>以下の指示に従い、構成割合を示すグラフを作成しなさい。</t>
    <rPh sb="0" eb="2">
      <t>イカ</t>
    </rPh>
    <rPh sb="3" eb="5">
      <t>シジ</t>
    </rPh>
    <rPh sb="6" eb="7">
      <t>シタガ</t>
    </rPh>
    <rPh sb="9" eb="13">
      <t>コウセイワリアイ</t>
    </rPh>
    <rPh sb="14" eb="15">
      <t>シメ</t>
    </rPh>
    <rPh sb="20" eb="22">
      <t>サクセイ</t>
    </rPh>
    <phoneticPr fontId="1"/>
  </si>
  <si>
    <t>円グラフを作成しなさい。</t>
    <rPh sb="0" eb="1">
      <t>エン</t>
    </rPh>
    <rPh sb="5" eb="7">
      <t>サクセイ</t>
    </rPh>
    <phoneticPr fontId="1"/>
  </si>
  <si>
    <t>2016年度、2019年度、全体(「合計」)のグラフを作成しなさい。</t>
    <rPh sb="4" eb="6">
      <t>ネンド</t>
    </rPh>
    <rPh sb="11" eb="13">
      <t>ネンド</t>
    </rPh>
    <rPh sb="14" eb="16">
      <t>ゼンタイ</t>
    </rPh>
    <rPh sb="18" eb="20">
      <t>ゴウケイ</t>
    </rPh>
    <rPh sb="27" eb="29">
      <t>サクセイ</t>
    </rPh>
    <phoneticPr fontId="1"/>
  </si>
  <si>
    <t>グラフのタイトルは完成グラフを参考に入力しなさい。</t>
    <rPh sb="9" eb="11">
      <t>カンセイ</t>
    </rPh>
    <rPh sb="15" eb="17">
      <t>サンコウ</t>
    </rPh>
    <rPh sb="18" eb="20">
      <t>ニュウリョク</t>
    </rPh>
    <phoneticPr fontId="1"/>
  </si>
  <si>
    <t>凡例は表示しない。</t>
    <rPh sb="0" eb="2">
      <t>ハンレイ</t>
    </rPh>
    <rPh sb="3" eb="5">
      <t>ヒョウジ</t>
    </rPh>
    <phoneticPr fontId="1"/>
  </si>
  <si>
    <t>グラフに分類名と割合を示す数値(小数第1位まで）を表示しなさい。</t>
    <rPh sb="4" eb="7">
      <t>ブンルイメイ</t>
    </rPh>
    <rPh sb="8" eb="10">
      <t>ワリアイ</t>
    </rPh>
    <rPh sb="11" eb="12">
      <t>シメ</t>
    </rPh>
    <rPh sb="13" eb="15">
      <t>スウチ</t>
    </rPh>
    <rPh sb="16" eb="18">
      <t>ショウスウ</t>
    </rPh>
    <rPh sb="18" eb="19">
      <t>ダイ</t>
    </rPh>
    <rPh sb="20" eb="21">
      <t>イ</t>
    </rPh>
    <rPh sb="25" eb="27">
      <t>ヒョウジ</t>
    </rPh>
    <phoneticPr fontId="1"/>
  </si>
  <si>
    <t>フォントサイズを調整しなさい。</t>
    <rPh sb="8" eb="10">
      <t>チョウセイ</t>
    </rPh>
    <phoneticPr fontId="1"/>
  </si>
  <si>
    <t>60代～ がグラフタイトルより下になるように調整しなさい。</t>
    <rPh sb="2" eb="3">
      <t>ダイ</t>
    </rPh>
    <rPh sb="15" eb="16">
      <t>シタ</t>
    </rPh>
    <rPh sb="22" eb="24">
      <t>チョウセイ</t>
    </rPh>
    <phoneticPr fontId="1"/>
  </si>
  <si>
    <t>グラフサイズを調整し、各グラフ範囲(色付セル）に配置しなさい。</t>
    <rPh sb="7" eb="9">
      <t>チョウセイ</t>
    </rPh>
    <rPh sb="11" eb="12">
      <t>カク</t>
    </rPh>
    <rPh sb="15" eb="17">
      <t>ハンイ</t>
    </rPh>
    <rPh sb="18" eb="19">
      <t>イロ</t>
    </rPh>
    <rPh sb="19" eb="20">
      <t>ツキ</t>
    </rPh>
    <rPh sb="24" eb="26">
      <t>ハイチ</t>
    </rPh>
    <phoneticPr fontId="1"/>
  </si>
  <si>
    <t>その際、以下の指示に従うこと。</t>
    <rPh sb="2" eb="3">
      <t>サイ</t>
    </rPh>
    <rPh sb="4" eb="6">
      <t>イカ</t>
    </rPh>
    <rPh sb="7" eb="9">
      <t>シジ</t>
    </rPh>
    <rPh sb="10" eb="11">
      <t>シタガ</t>
    </rPh>
    <phoneticPr fontId="1"/>
  </si>
  <si>
    <t>「その他」以外でグラフを作成しなさい。</t>
    <rPh sb="3" eb="4">
      <t>ホカ</t>
    </rPh>
    <rPh sb="5" eb="7">
      <t>イガイ</t>
    </rPh>
    <rPh sb="12" eb="14">
      <t>サクセイ</t>
    </rPh>
    <phoneticPr fontId="1"/>
  </si>
  <si>
    <t>グラフタイトルは「輸出額推移(分類別）」としなさい。</t>
    <rPh sb="9" eb="11">
      <t>ユシュツ</t>
    </rPh>
    <rPh sb="11" eb="12">
      <t>ガク</t>
    </rPh>
    <rPh sb="12" eb="14">
      <t>スイイ</t>
    </rPh>
    <rPh sb="15" eb="18">
      <t>ブンルイベツ</t>
    </rPh>
    <phoneticPr fontId="1"/>
  </si>
  <si>
    <r>
      <t>分類ごとの年度別比較ができる</t>
    </r>
    <r>
      <rPr>
        <b/>
        <sz val="11"/>
        <color theme="1"/>
        <rFont val="游ゴシック"/>
        <family val="3"/>
        <charset val="128"/>
        <scheme val="minor"/>
      </rPr>
      <t>3-D 集合縦棒</t>
    </r>
    <r>
      <rPr>
        <sz val="11"/>
        <color theme="1"/>
        <rFont val="游ゴシック"/>
        <family val="2"/>
        <charset val="128"/>
        <scheme val="minor"/>
      </rPr>
      <t>グラフを作成しなさい。</t>
    </r>
    <rPh sb="0" eb="2">
      <t>ブンルイ</t>
    </rPh>
    <rPh sb="5" eb="8">
      <t>ネンドベツ</t>
    </rPh>
    <rPh sb="8" eb="10">
      <t>ヒカク</t>
    </rPh>
    <rPh sb="18" eb="20">
      <t>シュウゴウ</t>
    </rPh>
    <rPh sb="20" eb="22">
      <t>タテボウ</t>
    </rPh>
    <rPh sb="26" eb="28">
      <t>サクセイ</t>
    </rPh>
    <phoneticPr fontId="1"/>
  </si>
  <si>
    <t>グラフの色を「モノクロ」の中から 青系(色5)にしなさい。（デザインタブ → 色の変更）</t>
    <rPh sb="4" eb="5">
      <t>イロ</t>
    </rPh>
    <rPh sb="13" eb="14">
      <t>ナカ</t>
    </rPh>
    <rPh sb="17" eb="19">
      <t>アオケイ</t>
    </rPh>
    <rPh sb="20" eb="21">
      <t>イロ</t>
    </rPh>
    <rPh sb="39" eb="40">
      <t>イロ</t>
    </rPh>
    <rPh sb="41" eb="43">
      <t>ヘンコウ</t>
    </rPh>
    <phoneticPr fontId="1"/>
  </si>
  <si>
    <t>グラフのスタイルを「スタイル１１」にしなさい。</t>
    <phoneticPr fontId="1"/>
  </si>
  <si>
    <t>数値軸の目盛りを次のように設定しなさい。</t>
    <rPh sb="0" eb="2">
      <t>スウチ</t>
    </rPh>
    <rPh sb="2" eb="3">
      <t>ジク</t>
    </rPh>
    <rPh sb="4" eb="6">
      <t>メモ</t>
    </rPh>
    <rPh sb="8" eb="9">
      <t>ツギ</t>
    </rPh>
    <rPh sb="13" eb="15">
      <t>セッテイ</t>
    </rPh>
    <phoneticPr fontId="1"/>
  </si>
  <si>
    <t>・最大値「20」、最小値「0」、目盛間隔「5.0」</t>
    <rPh sb="1" eb="4">
      <t>サイダイチ</t>
    </rPh>
    <rPh sb="9" eb="12">
      <t>サイショウチ</t>
    </rPh>
    <rPh sb="16" eb="20">
      <t>メモリカンカク</t>
    </rPh>
    <phoneticPr fontId="1"/>
  </si>
  <si>
    <t>グラフに単位を表示しなさい。</t>
    <rPh sb="4" eb="6">
      <t>タンイ</t>
    </rPh>
    <rPh sb="7" eb="9">
      <t>ヒョウジ</t>
    </rPh>
    <phoneticPr fontId="1"/>
  </si>
  <si>
    <t>グラフサイズを調整し、色付セルに配置しなさい。</t>
    <rPh sb="7" eb="9">
      <t>チョウセイ</t>
    </rPh>
    <rPh sb="11" eb="13">
      <t>イロツキ</t>
    </rPh>
    <rPh sb="16" eb="18">
      <t>ハイチ</t>
    </rPh>
    <phoneticPr fontId="1"/>
  </si>
  <si>
    <t>商品名の列幅を「15.0」へ変更しなさい。</t>
    <rPh sb="0" eb="3">
      <t>ショウヒンメイ</t>
    </rPh>
    <rPh sb="4" eb="5">
      <t>レツ</t>
    </rPh>
    <rPh sb="5" eb="6">
      <t>ハバ</t>
    </rPh>
    <rPh sb="14" eb="16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</si>
</sst>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/d;@"/>
    <numFmt numFmtId="177" formatCode="#,##0.0;[Red]\-#,##0.0"/>
    <numFmt numFmtId="178" formatCode="0.0%"/>
    <numFmt numFmtId="179" formatCode="0.0"/>
  </numFmts>
  <fonts count="3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20"/>
      <color theme="1"/>
      <name val="游ゴシック Medium"/>
      <family val="3"/>
      <charset val="128"/>
    </font>
    <font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6"/>
      <color theme="3"/>
      <name val="游ゴシック"/>
      <family val="3"/>
      <charset val="128"/>
      <scheme val="minor"/>
    </font>
    <font>
      <b/>
      <sz val="16"/>
      <color theme="5" tint="-0.249977111117893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20"/>
      <color theme="1"/>
      <name val="Impact"/>
      <family val="2"/>
    </font>
    <font>
      <sz val="20"/>
      <color theme="1"/>
      <name val="HGP創英角ｺﾞｼｯｸUB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6"/>
      <name val="游ゴシック"/>
      <family val="2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20"/>
      <color theme="1"/>
      <name val="ＭＳ Ｐゴシック"/>
      <family val="3"/>
      <charset val="128"/>
    </font>
    <font>
      <sz val="11"/>
      <color rgb="FFC00000"/>
      <name val="HGS明朝B"/>
      <family val="1"/>
      <charset val="128"/>
    </font>
    <font>
      <sz val="11"/>
      <color theme="1"/>
      <name val="HGS明朝B"/>
      <family val="1"/>
      <charset val="128"/>
    </font>
    <font>
      <b/>
      <sz val="14"/>
      <color theme="1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20"/>
      <color theme="1"/>
      <name val="HGSｺﾞｼｯｸM"/>
      <family val="3"/>
      <charset val="128"/>
    </font>
    <font>
      <sz val="11"/>
      <color rgb="FF00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56" fontId="0" fillId="0" borderId="0" xfId="0" applyNumberForma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0" fontId="0" fillId="0" borderId="1" xfId="0" applyBorder="1">
      <alignment vertical="center"/>
    </xf>
    <xf numFmtId="0" fontId="7" fillId="0" borderId="2" xfId="0" applyFont="1" applyBorder="1">
      <alignment vertical="center"/>
    </xf>
    <xf numFmtId="0" fontId="0" fillId="0" borderId="3" xfId="0" applyBorder="1">
      <alignment vertical="center"/>
    </xf>
    <xf numFmtId="0" fontId="8" fillId="0" borderId="4" xfId="0" applyFont="1" applyBorder="1">
      <alignment vertical="center"/>
    </xf>
    <xf numFmtId="0" fontId="0" fillId="0" borderId="5" xfId="0" applyBorder="1">
      <alignment vertical="center"/>
    </xf>
    <xf numFmtId="0" fontId="9" fillId="0" borderId="4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9" fillId="0" borderId="6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3" borderId="8" xfId="0" applyFill="1" applyBorder="1" applyAlignment="1">
      <alignment horizontal="center" vertical="center"/>
    </xf>
    <xf numFmtId="38" fontId="0" fillId="0" borderId="8" xfId="2" applyFont="1" applyBorder="1">
      <alignment vertical="center"/>
    </xf>
    <xf numFmtId="0" fontId="0" fillId="3" borderId="9" xfId="0" applyFill="1" applyBorder="1" applyAlignment="1">
      <alignment horizontal="left" vertical="center" indent="2"/>
    </xf>
    <xf numFmtId="0" fontId="0" fillId="3" borderId="10" xfId="0" applyFill="1" applyBorder="1">
      <alignment vertical="center"/>
    </xf>
    <xf numFmtId="9" fontId="0" fillId="3" borderId="10" xfId="3" applyFont="1" applyFill="1" applyBorder="1" applyAlignment="1">
      <alignment horizontal="left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18" fillId="4" borderId="8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8" xfId="0" applyFill="1" applyBorder="1">
      <alignment vertical="center"/>
    </xf>
    <xf numFmtId="0" fontId="3" fillId="2" borderId="8" xfId="1" applyBorder="1" applyAlignment="1">
      <alignment horizontal="center" vertical="center"/>
    </xf>
    <xf numFmtId="38" fontId="3" fillId="2" borderId="8" xfId="2" applyFont="1" applyFill="1" applyBorder="1">
      <alignment vertical="center"/>
    </xf>
    <xf numFmtId="38" fontId="0" fillId="5" borderId="8" xfId="2" applyFont="1" applyFill="1" applyBorder="1">
      <alignment vertical="center"/>
    </xf>
    <xf numFmtId="0" fontId="19" fillId="0" borderId="0" xfId="0" applyFont="1">
      <alignment vertical="center"/>
    </xf>
    <xf numFmtId="0" fontId="18" fillId="6" borderId="8" xfId="0" applyFont="1" applyFill="1" applyBorder="1" applyAlignment="1">
      <alignment horizontal="center" vertical="center"/>
    </xf>
    <xf numFmtId="0" fontId="21" fillId="7" borderId="8" xfId="0" applyFont="1" applyFill="1" applyBorder="1">
      <alignment vertical="center"/>
    </xf>
    <xf numFmtId="0" fontId="21" fillId="8" borderId="8" xfId="0" applyFont="1" applyFill="1" applyBorder="1">
      <alignment vertical="center"/>
    </xf>
    <xf numFmtId="0" fontId="21" fillId="9" borderId="8" xfId="0" applyFont="1" applyFill="1" applyBorder="1">
      <alignment vertical="center"/>
    </xf>
    <xf numFmtId="0" fontId="22" fillId="0" borderId="8" xfId="0" applyFont="1" applyBorder="1">
      <alignment vertical="center"/>
    </xf>
    <xf numFmtId="0" fontId="0" fillId="8" borderId="12" xfId="0" applyFill="1" applyBorder="1">
      <alignment vertical="center"/>
    </xf>
    <xf numFmtId="0" fontId="0" fillId="8" borderId="14" xfId="0" applyFill="1" applyBorder="1">
      <alignment vertical="center"/>
    </xf>
    <xf numFmtId="0" fontId="0" fillId="8" borderId="19" xfId="0" applyFill="1" applyBorder="1">
      <alignment vertical="center"/>
    </xf>
    <xf numFmtId="0" fontId="0" fillId="8" borderId="21" xfId="0" applyFill="1" applyBorder="1">
      <alignment vertical="center"/>
    </xf>
    <xf numFmtId="0" fontId="0" fillId="10" borderId="9" xfId="0" applyFill="1" applyBorder="1" applyAlignment="1">
      <alignment horizontal="center" vertical="center"/>
    </xf>
    <xf numFmtId="0" fontId="0" fillId="10" borderId="10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0" fontId="25" fillId="10" borderId="22" xfId="0" applyFont="1" applyFill="1" applyBorder="1" applyAlignment="1">
      <alignment horizontal="center" vertical="center"/>
    </xf>
    <xf numFmtId="0" fontId="26" fillId="10" borderId="10" xfId="0" applyFont="1" applyFill="1" applyBorder="1" applyAlignment="1">
      <alignment horizontal="center" vertical="center"/>
    </xf>
    <xf numFmtId="0" fontId="0" fillId="10" borderId="11" xfId="0" applyFill="1" applyBorder="1">
      <alignment vertical="center"/>
    </xf>
    <xf numFmtId="38" fontId="0" fillId="0" borderId="12" xfId="2" applyFont="1" applyBorder="1">
      <alignment vertical="center"/>
    </xf>
    <xf numFmtId="38" fontId="0" fillId="0" borderId="13" xfId="2" applyFont="1" applyBorder="1">
      <alignment vertical="center"/>
    </xf>
    <xf numFmtId="38" fontId="0" fillId="0" borderId="11" xfId="2" applyFont="1" applyBorder="1">
      <alignment vertical="center"/>
    </xf>
    <xf numFmtId="38" fontId="0" fillId="0" borderId="14" xfId="2" applyFont="1" applyBorder="1">
      <alignment vertical="center"/>
    </xf>
    <xf numFmtId="38" fontId="0" fillId="11" borderId="11" xfId="2" applyFont="1" applyFill="1" applyBorder="1">
      <alignment vertical="center"/>
    </xf>
    <xf numFmtId="0" fontId="0" fillId="10" borderId="15" xfId="0" applyFill="1" applyBorder="1">
      <alignment vertical="center"/>
    </xf>
    <xf numFmtId="38" fontId="0" fillId="0" borderId="16" xfId="2" applyFont="1" applyBorder="1">
      <alignment vertical="center"/>
    </xf>
    <xf numFmtId="38" fontId="0" fillId="0" borderId="0" xfId="2" applyFont="1" applyBorder="1">
      <alignment vertical="center"/>
    </xf>
    <xf numFmtId="38" fontId="0" fillId="0" borderId="15" xfId="2" applyFont="1" applyBorder="1">
      <alignment vertical="center"/>
    </xf>
    <xf numFmtId="38" fontId="0" fillId="0" borderId="17" xfId="2" applyFont="1" applyBorder="1">
      <alignment vertical="center"/>
    </xf>
    <xf numFmtId="38" fontId="0" fillId="11" borderId="15" xfId="2" applyFont="1" applyFill="1" applyBorder="1">
      <alignment vertical="center"/>
    </xf>
    <xf numFmtId="0" fontId="0" fillId="8" borderId="10" xfId="0" applyFill="1" applyBorder="1" applyAlignment="1">
      <alignment horizontal="center" vertical="center"/>
    </xf>
    <xf numFmtId="38" fontId="0" fillId="12" borderId="9" xfId="2" applyFont="1" applyFill="1" applyBorder="1">
      <alignment vertical="center"/>
    </xf>
    <xf numFmtId="38" fontId="0" fillId="12" borderId="22" xfId="2" applyFont="1" applyFill="1" applyBorder="1">
      <alignment vertical="center"/>
    </xf>
    <xf numFmtId="38" fontId="0" fillId="12" borderId="8" xfId="2" applyFont="1" applyFill="1" applyBorder="1">
      <alignment vertical="center"/>
    </xf>
    <xf numFmtId="38" fontId="0" fillId="12" borderId="10" xfId="2" applyFont="1" applyFill="1" applyBorder="1">
      <alignment vertical="center"/>
    </xf>
    <xf numFmtId="38" fontId="0" fillId="11" borderId="8" xfId="2" applyFont="1" applyFill="1" applyBorder="1">
      <alignment vertical="center"/>
    </xf>
    <xf numFmtId="0" fontId="0" fillId="10" borderId="18" xfId="0" applyFill="1" applyBorder="1">
      <alignment vertical="center"/>
    </xf>
    <xf numFmtId="38" fontId="0" fillId="0" borderId="19" xfId="2" applyFont="1" applyBorder="1">
      <alignment vertical="center"/>
    </xf>
    <xf numFmtId="38" fontId="0" fillId="0" borderId="20" xfId="2" applyFont="1" applyBorder="1">
      <alignment vertical="center"/>
    </xf>
    <xf numFmtId="38" fontId="0" fillId="0" borderId="18" xfId="2" applyFont="1" applyBorder="1">
      <alignment vertical="center"/>
    </xf>
    <xf numFmtId="38" fontId="0" fillId="0" borderId="21" xfId="2" applyFont="1" applyBorder="1">
      <alignment vertical="center"/>
    </xf>
    <xf numFmtId="38" fontId="0" fillId="11" borderId="18" xfId="2" applyFont="1" applyFill="1" applyBorder="1">
      <alignment vertical="center"/>
    </xf>
    <xf numFmtId="38" fontId="0" fillId="11" borderId="9" xfId="2" applyFont="1" applyFill="1" applyBorder="1">
      <alignment vertical="center"/>
    </xf>
    <xf numFmtId="38" fontId="0" fillId="11" borderId="22" xfId="2" applyFont="1" applyFill="1" applyBorder="1">
      <alignment vertical="center"/>
    </xf>
    <xf numFmtId="38" fontId="0" fillId="11" borderId="10" xfId="2" applyFont="1" applyFill="1" applyBorder="1">
      <alignment vertical="center"/>
    </xf>
    <xf numFmtId="0" fontId="27" fillId="0" borderId="0" xfId="0" applyFont="1">
      <alignment vertical="center"/>
    </xf>
    <xf numFmtId="0" fontId="18" fillId="13" borderId="8" xfId="0" applyFont="1" applyFill="1" applyBorder="1" applyAlignment="1">
      <alignment horizontal="center" vertical="center"/>
    </xf>
    <xf numFmtId="0" fontId="18" fillId="14" borderId="8" xfId="0" applyFont="1" applyFill="1" applyBorder="1" applyAlignment="1">
      <alignment horizontal="center" vertical="center"/>
    </xf>
    <xf numFmtId="176" fontId="0" fillId="0" borderId="8" xfId="0" applyNumberFormat="1" applyBorder="1">
      <alignment vertical="center"/>
    </xf>
    <xf numFmtId="38" fontId="0" fillId="9" borderId="8" xfId="2" applyFont="1" applyFill="1" applyBorder="1">
      <alignment vertical="center"/>
    </xf>
    <xf numFmtId="0" fontId="6" fillId="0" borderId="0" xfId="0" applyFont="1">
      <alignment vertical="center"/>
    </xf>
    <xf numFmtId="0" fontId="18" fillId="15" borderId="23" xfId="0" applyFont="1" applyFill="1" applyBorder="1" applyAlignment="1">
      <alignment horizontal="center" vertical="center"/>
    </xf>
    <xf numFmtId="0" fontId="0" fillId="16" borderId="18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0" fillId="16" borderId="11" xfId="0" applyFill="1" applyBorder="1" applyAlignment="1">
      <alignment horizontal="center" vertical="center"/>
    </xf>
    <xf numFmtId="0" fontId="18" fillId="15" borderId="24" xfId="0" applyFont="1" applyFill="1" applyBorder="1" applyAlignment="1">
      <alignment horizontal="center" vertical="center"/>
    </xf>
    <xf numFmtId="38" fontId="0" fillId="0" borderId="24" xfId="2" applyFont="1" applyBorder="1">
      <alignment vertical="center"/>
    </xf>
    <xf numFmtId="0" fontId="30" fillId="0" borderId="0" xfId="0" applyFont="1">
      <alignment vertical="center"/>
    </xf>
    <xf numFmtId="0" fontId="32" fillId="17" borderId="8" xfId="0" applyFont="1" applyFill="1" applyBorder="1" applyAlignment="1">
      <alignment horizontal="center" vertical="center"/>
    </xf>
    <xf numFmtId="0" fontId="0" fillId="10" borderId="8" xfId="0" applyFill="1" applyBorder="1">
      <alignment vertical="center"/>
    </xf>
    <xf numFmtId="177" fontId="0" fillId="0" borderId="8" xfId="2" applyNumberFormat="1" applyFont="1" applyBorder="1">
      <alignment vertical="center"/>
    </xf>
    <xf numFmtId="177" fontId="0" fillId="10" borderId="8" xfId="2" applyNumberFormat="1" applyFont="1" applyFill="1" applyBorder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38" fontId="0" fillId="0" borderId="0" xfId="4" applyFont="1">
      <alignment vertical="center"/>
    </xf>
    <xf numFmtId="38" fontId="0" fillId="0" borderId="0" xfId="4" applyFont="1" applyAlignment="1">
      <alignment horizontal="center" vertical="center"/>
    </xf>
    <xf numFmtId="38" fontId="0" fillId="0" borderId="8" xfId="4" applyFont="1" applyBorder="1">
      <alignment vertical="center"/>
    </xf>
    <xf numFmtId="178" fontId="0" fillId="0" borderId="8" xfId="5" applyNumberFormat="1" applyFont="1" applyBorder="1">
      <alignment vertical="center"/>
    </xf>
    <xf numFmtId="38" fontId="0" fillId="0" borderId="8" xfId="4" applyFont="1" applyBorder="1" applyAlignment="1">
      <alignment horizontal="center" vertical="center"/>
    </xf>
    <xf numFmtId="179" fontId="0" fillId="0" borderId="8" xfId="0" applyNumberFormat="1" applyBorder="1">
      <alignment vertical="center"/>
    </xf>
    <xf numFmtId="0" fontId="0" fillId="0" borderId="18" xfId="0" applyBorder="1" applyAlignment="1">
      <alignment horizontal="center" vertical="center"/>
    </xf>
    <xf numFmtId="38" fontId="0" fillId="0" borderId="18" xfId="4" applyFont="1" applyBorder="1">
      <alignment vertical="center"/>
    </xf>
    <xf numFmtId="179" fontId="0" fillId="0" borderId="18" xfId="0" applyNumberFormat="1" applyBorder="1">
      <alignment vertical="center"/>
    </xf>
    <xf numFmtId="0" fontId="0" fillId="0" borderId="25" xfId="0" applyBorder="1">
      <alignment vertical="center"/>
    </xf>
    <xf numFmtId="38" fontId="0" fillId="0" borderId="25" xfId="4" applyFont="1" applyBorder="1">
      <alignment vertical="center"/>
    </xf>
    <xf numFmtId="179" fontId="0" fillId="0" borderId="25" xfId="0" applyNumberFormat="1" applyBorder="1">
      <alignment vertical="center"/>
    </xf>
    <xf numFmtId="38" fontId="0" fillId="0" borderId="8" xfId="0" applyNumberFormat="1" applyBorder="1">
      <alignment vertical="center"/>
    </xf>
    <xf numFmtId="0" fontId="0" fillId="7" borderId="0" xfId="0" applyFill="1">
      <alignment vertical="center"/>
    </xf>
    <xf numFmtId="0" fontId="35" fillId="0" borderId="0" xfId="0" applyFont="1" applyAlignment="1">
      <alignment horizontal="right" vertical="center"/>
    </xf>
    <xf numFmtId="0" fontId="35" fillId="0" borderId="0" xfId="0" applyFont="1">
      <alignment vertical="center"/>
    </xf>
    <xf numFmtId="1" fontId="0" fillId="5" borderId="8" xfId="0" applyNumberFormat="1" applyFill="1" applyBorder="1">
      <alignment vertical="center"/>
    </xf>
    <xf numFmtId="38" fontId="0" fillId="5" borderId="8" xfId="2" applyFont="1" applyFill="1" applyBorder="1" applyAlignment="1">
      <alignment horizontal="center" vertical="center"/>
    </xf>
    <xf numFmtId="38" fontId="0" fillId="5" borderId="8" xfId="4" applyFont="1" applyFill="1" applyBorder="1">
      <alignment vertical="center"/>
    </xf>
    <xf numFmtId="38" fontId="0" fillId="5" borderId="8" xfId="4" applyFont="1" applyFill="1" applyBorder="1" applyAlignment="1">
      <alignment horizontal="center" vertical="center"/>
    </xf>
    <xf numFmtId="179" fontId="22" fillId="0" borderId="8" xfId="0" applyNumberFormat="1" applyFont="1" applyBorder="1">
      <alignment vertical="center"/>
    </xf>
    <xf numFmtId="0" fontId="0" fillId="18" borderId="0" xfId="0" applyFill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19" borderId="0" xfId="0" applyFill="1">
      <alignment vertical="center"/>
    </xf>
    <xf numFmtId="0" fontId="0" fillId="16" borderId="0" xfId="0" applyFill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4" borderId="11" xfId="1" applyFont="1" applyFill="1" applyBorder="1" applyAlignment="1">
      <alignment horizontal="center" vertical="center"/>
    </xf>
    <xf numFmtId="0" fontId="18" fillId="4" borderId="18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1" fillId="8" borderId="11" xfId="0" applyFont="1" applyFill="1" applyBorder="1" applyAlignment="1">
      <alignment horizontal="center" vertical="center" textRotation="255"/>
    </xf>
    <xf numFmtId="0" fontId="21" fillId="8" borderId="15" xfId="0" applyFont="1" applyFill="1" applyBorder="1" applyAlignment="1">
      <alignment horizontal="center" vertical="center" textRotation="255"/>
    </xf>
    <xf numFmtId="0" fontId="21" fillId="8" borderId="19" xfId="0" applyFont="1" applyFill="1" applyBorder="1" applyAlignment="1">
      <alignment horizontal="center" vertical="center" textRotation="255"/>
    </xf>
    <xf numFmtId="0" fontId="21" fillId="8" borderId="9" xfId="0" applyFont="1" applyFill="1" applyBorder="1" applyAlignment="1">
      <alignment horizontal="center" vertical="center"/>
    </xf>
    <xf numFmtId="0" fontId="21" fillId="8" borderId="1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1" fillId="8" borderId="22" xfId="0" applyFont="1" applyFill="1" applyBorder="1" applyAlignment="1">
      <alignment horizontal="center" vertical="center"/>
    </xf>
    <xf numFmtId="0" fontId="21" fillId="8" borderId="14" xfId="0" applyFont="1" applyFill="1" applyBorder="1" applyAlignment="1">
      <alignment horizontal="center" vertical="center"/>
    </xf>
    <xf numFmtId="0" fontId="21" fillId="8" borderId="11" xfId="0" applyFont="1" applyFill="1" applyBorder="1" applyAlignment="1">
      <alignment horizontal="center" vertical="center"/>
    </xf>
    <xf numFmtId="0" fontId="21" fillId="8" borderId="18" xfId="0" applyFont="1" applyFill="1" applyBorder="1" applyAlignment="1">
      <alignment horizontal="center" vertical="center"/>
    </xf>
  </cellXfs>
  <cellStyles count="6">
    <cellStyle name="アクセント 2" xfId="1" builtinId="33"/>
    <cellStyle name="パーセント" xfId="5" builtinId="5"/>
    <cellStyle name="パーセント 2" xfId="3" xr:uid="{00000000-0005-0000-0000-000002000000}"/>
    <cellStyle name="桁区切り" xfId="4" builtinId="6"/>
    <cellStyle name="桁区切り 2" xfId="2" xr:uid="{00000000-0005-0000-0000-000004000000}"/>
    <cellStyle name="標準" xfId="0" builtinId="0"/>
  </cellStyles>
  <dxfs count="0"/>
  <tableStyles count="0" defaultTableStyle="TableStyleMedium2" defaultPivotStyle="PivotStyleLight16"/>
  <colors>
    <mruColors>
      <color rgb="FFE5FF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2016</a:t>
            </a:r>
            <a:r>
              <a:rPr lang="ja-JP" sz="1400"/>
              <a:t>年度構成割合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CF2-455A-AEB6-9A6443A632D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F2-455A-AEB6-9A6443A632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F2-455A-AEB6-9A6443A632D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CF2-455A-AEB6-9A6443A632D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CF2-455A-AEB6-9A6443A632D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CF2-455A-AEB6-9A6443A632D1}"/>
              </c:ext>
            </c:extLst>
          </c:dPt>
          <c:dLbls>
            <c:dLbl>
              <c:idx val="5"/>
              <c:layout>
                <c:manualLayout>
                  <c:x val="-0.19949928133983252"/>
                  <c:y val="5.463051013131382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CF2-455A-AEB6-9A6443A632D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'12'!$B$5:$B$10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'12'!$C$5:$C$10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59</c:v>
                </c:pt>
                <c:pt idx="2">
                  <c:v>55</c:v>
                </c:pt>
                <c:pt idx="3">
                  <c:v>50</c:v>
                </c:pt>
                <c:pt idx="4">
                  <c:v>49</c:v>
                </c:pt>
                <c:pt idx="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CF2-455A-AEB6-9A6443A632D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/>
              <a:t>2019</a:t>
            </a:r>
            <a:r>
              <a:rPr lang="ja-JP" altLang="en-US" sz="1400"/>
              <a:t>年度</a:t>
            </a:r>
            <a:r>
              <a:rPr lang="ja-JP" sz="1400"/>
              <a:t>構成割合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9B-4464-8908-BAA32330DC9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9B-4464-8908-BAA32330DC9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9B-4464-8908-BAA32330DC9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9B-4464-8908-BAA32330DC9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79B-4464-8908-BAA32330DC9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79B-4464-8908-BAA32330DC9D}"/>
              </c:ext>
            </c:extLst>
          </c:dPt>
          <c:dLbls>
            <c:dLbl>
              <c:idx val="5"/>
              <c:layout>
                <c:manualLayout>
                  <c:x val="-0.15704856925457608"/>
                  <c:y val="5.2722730195563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9B-4464-8908-BAA32330DC9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'12'!$B$5:$B$10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'12'!$F$5:$F$10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112</c:v>
                </c:pt>
                <c:pt idx="2">
                  <c:v>72</c:v>
                </c:pt>
                <c:pt idx="3">
                  <c:v>142</c:v>
                </c:pt>
                <c:pt idx="4">
                  <c:v>50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79B-4464-8908-BAA32330DC9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会員</a:t>
            </a:r>
            <a:r>
              <a:rPr lang="ja-JP" sz="1400"/>
              <a:t>構成割合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A2E-4E29-895A-59BC8067E9C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A2E-4E29-895A-59BC8067E9C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A2E-4E29-895A-59BC8067E9C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A2E-4E29-895A-59BC8067E9C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A2E-4E29-895A-59BC8067E9C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A2E-4E29-895A-59BC8067E9C5}"/>
              </c:ext>
            </c:extLst>
          </c:dPt>
          <c:dLbls>
            <c:dLbl>
              <c:idx val="5"/>
              <c:layout>
                <c:manualLayout>
                  <c:x val="-0.18322347328733746"/>
                  <c:y val="5.648162009301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A2E-4E29-895A-59BC8067E9C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'12'!$B$5:$B$10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'12'!$G$5:$G$10</c:f>
              <c:numCache>
                <c:formatCode>#,##0_);[Red]\(#,##0\)</c:formatCode>
                <c:ptCount val="6"/>
                <c:pt idx="0">
                  <c:v>147</c:v>
                </c:pt>
                <c:pt idx="1">
                  <c:v>329</c:v>
                </c:pt>
                <c:pt idx="2">
                  <c:v>236</c:v>
                </c:pt>
                <c:pt idx="3">
                  <c:v>381</c:v>
                </c:pt>
                <c:pt idx="4">
                  <c:v>235</c:v>
                </c:pt>
                <c:pt idx="5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A2E-4E29-895A-59BC8067E9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輸出額推移</a:t>
            </a:r>
            <a:r>
              <a:rPr lang="en-US" sz="1400"/>
              <a:t>(</a:t>
            </a:r>
            <a:r>
              <a:rPr lang="ja-JP" sz="1400"/>
              <a:t>分類別）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'13'!$C$4</c:f>
              <c:strCache>
                <c:ptCount val="1"/>
                <c:pt idx="0">
                  <c:v>2016年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'13'!$B$5:$B$9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f>'13'!$C$5:$C$9</c:f>
              <c:numCache>
                <c:formatCode>#,##0.0;[Red]\-#,##0.0</c:formatCode>
                <c:ptCount val="5"/>
                <c:pt idx="0">
                  <c:v>7.1</c:v>
                </c:pt>
                <c:pt idx="1">
                  <c:v>7.8</c:v>
                </c:pt>
                <c:pt idx="2">
                  <c:v>13.6</c:v>
                </c:pt>
                <c:pt idx="3">
                  <c:v>12.3</c:v>
                </c:pt>
                <c:pt idx="4">
                  <c:v>17.3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88-4C33-B620-E40A91EA0986}"/>
            </c:ext>
          </c:extLst>
        </c:ser>
        <c:ser>
          <c:idx val="1"/>
          <c:order val="1"/>
          <c:tx>
            <c:strRef>
              <c:f>'13'!$D$4</c:f>
              <c:strCache>
                <c:ptCount val="1"/>
                <c:pt idx="0">
                  <c:v>2017年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'13'!$B$5:$B$9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f>'13'!$D$5:$D$9</c:f>
              <c:numCache>
                <c:formatCode>#,##0.0;[Red]\-#,##0.0</c:formatCode>
                <c:ptCount val="5"/>
                <c:pt idx="0">
                  <c:v>8.1999999999999993</c:v>
                </c:pt>
                <c:pt idx="1">
                  <c:v>8.6999999999999993</c:v>
                </c:pt>
                <c:pt idx="2">
                  <c:v>15.7</c:v>
                </c:pt>
                <c:pt idx="3">
                  <c:v>13.7</c:v>
                </c:pt>
                <c:pt idx="4">
                  <c:v>18.2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88-4C33-B620-E40A91EA0986}"/>
            </c:ext>
          </c:extLst>
        </c:ser>
        <c:ser>
          <c:idx val="2"/>
          <c:order val="2"/>
          <c:tx>
            <c:strRef>
              <c:f>'13'!$E$4</c:f>
              <c:strCache>
                <c:ptCount val="1"/>
                <c:pt idx="0">
                  <c:v>2018年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'13'!$B$5:$B$9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f>'13'!$E$5:$E$9</c:f>
              <c:numCache>
                <c:formatCode>#,##0.0;[Red]\-#,##0.0</c:formatCode>
                <c:ptCount val="5"/>
                <c:pt idx="0">
                  <c:v>8.9</c:v>
                </c:pt>
                <c:pt idx="1">
                  <c:v>9.1</c:v>
                </c:pt>
                <c:pt idx="2">
                  <c:v>16.5</c:v>
                </c:pt>
                <c:pt idx="3">
                  <c:v>14.1</c:v>
                </c:pt>
                <c:pt idx="4">
                  <c:v>18.899999999999999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88-4C33-B620-E40A91EA0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4209344"/>
        <c:axId val="404208168"/>
        <c:axId val="0"/>
      </c:bar3DChart>
      <c:catAx>
        <c:axId val="40420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208168"/>
        <c:crosses val="autoZero"/>
        <c:auto val="1"/>
        <c:lblAlgn val="ctr"/>
        <c:lblOffset val="100"/>
        <c:noMultiLvlLbl val="0"/>
      </c:catAx>
      <c:valAx>
        <c:axId val="40420816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単位：兆円</a:t>
                </a:r>
              </a:p>
            </c:rich>
          </c:tx>
          <c:layout>
            <c:manualLayout>
              <c:xMode val="edge"/>
              <c:yMode val="edge"/>
              <c:x val="0.10592144936527877"/>
              <c:y val="8.968550156947030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;[Red]\-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420934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2</xdr:row>
      <xdr:rowOff>66675</xdr:rowOff>
    </xdr:from>
    <xdr:to>
      <xdr:col>13</xdr:col>
      <xdr:colOff>447675</xdr:colOff>
      <xdr:row>11</xdr:row>
      <xdr:rowOff>219075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895850" y="542925"/>
          <a:ext cx="6019800" cy="2581275"/>
        </a:xfrm>
        <a:prstGeom prst="rect">
          <a:avLst/>
        </a:prstGeom>
        <a:solidFill>
          <a:srgbClr val="E5FFE5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問題</a:t>
          </a:r>
          <a:endParaRPr kumimoji="1" lang="en-US" altLang="ja-JP" sz="1400" b="1"/>
        </a:p>
        <a:p>
          <a:endParaRPr kumimoji="1" lang="en-US" altLang="ja-JP" sz="1400"/>
        </a:p>
        <a:p>
          <a:r>
            <a:rPr kumimoji="1" lang="ja-JP" altLang="en-US" sz="1400"/>
            <a:t>問題</a:t>
          </a:r>
          <a:r>
            <a:rPr kumimoji="1" lang="en-US" altLang="ja-JP" sz="1400"/>
            <a:t>01</a:t>
          </a:r>
          <a:r>
            <a:rPr kumimoji="1" lang="ja-JP" altLang="en-US" sz="1400"/>
            <a:t>：請求書の金額を求めなさい。</a:t>
          </a:r>
          <a:endParaRPr kumimoji="1" lang="en-US" altLang="ja-JP" sz="1400"/>
        </a:p>
        <a:p>
          <a:r>
            <a:rPr kumimoji="1" lang="ja-JP" altLang="en-US" sz="1400"/>
            <a:t>　</a:t>
          </a:r>
          <a:r>
            <a:rPr kumimoji="1" lang="en-US" altLang="ja-JP" sz="1400"/>
            <a:t>(</a:t>
          </a:r>
          <a:r>
            <a:rPr kumimoji="1" lang="ja-JP" altLang="en-US" sz="1400"/>
            <a:t>オートフィルオプションから「書式なしコピー」を選択すること。</a:t>
          </a:r>
          <a:r>
            <a:rPr kumimoji="1" lang="en-US" altLang="ja-JP" sz="1400"/>
            <a:t>) </a:t>
          </a:r>
        </a:p>
        <a:p>
          <a:r>
            <a:rPr kumimoji="1" lang="ja-JP" altLang="en-US" sz="1400"/>
            <a:t>問題</a:t>
          </a:r>
          <a:r>
            <a:rPr kumimoji="1" lang="en-US" altLang="ja-JP" sz="1400"/>
            <a:t>02</a:t>
          </a:r>
          <a:r>
            <a:rPr kumimoji="1" lang="ja-JP" altLang="en-US" sz="1400"/>
            <a:t>：小計を求めなさい。</a:t>
          </a:r>
          <a:endParaRPr kumimoji="1" lang="en-US" altLang="ja-JP" sz="1400"/>
        </a:p>
        <a:p>
          <a:r>
            <a:rPr kumimoji="1" lang="ja-JP" altLang="en-US" sz="1400"/>
            <a:t>問題</a:t>
          </a:r>
          <a:r>
            <a:rPr kumimoji="1" lang="en-US" altLang="ja-JP" sz="1400"/>
            <a:t>03</a:t>
          </a:r>
          <a:r>
            <a:rPr kumimoji="1" lang="ja-JP" altLang="en-US" sz="1400"/>
            <a:t>：消費税</a:t>
          </a:r>
          <a:r>
            <a:rPr kumimoji="1" lang="en-US" altLang="ja-JP" sz="1400"/>
            <a:t>(10</a:t>
          </a:r>
          <a:r>
            <a:rPr kumimoji="1" lang="ja-JP" altLang="en-US" sz="1400"/>
            <a:t>％</a:t>
          </a:r>
          <a:r>
            <a:rPr kumimoji="1" lang="en-US" altLang="ja-JP" sz="1400"/>
            <a:t>)</a:t>
          </a:r>
          <a:r>
            <a:rPr kumimoji="1" lang="ja-JP" altLang="en-US" sz="1400"/>
            <a:t>を求めなさい。</a:t>
          </a:r>
          <a:endParaRPr kumimoji="1" lang="en-US" altLang="ja-JP" sz="1400"/>
        </a:p>
        <a:p>
          <a:r>
            <a:rPr kumimoji="1" lang="ja-JP" altLang="en-US" sz="1400"/>
            <a:t>問題</a:t>
          </a:r>
          <a:r>
            <a:rPr kumimoji="1" lang="en-US" altLang="ja-JP" sz="1400"/>
            <a:t>04</a:t>
          </a:r>
          <a:r>
            <a:rPr kumimoji="1" lang="ja-JP" altLang="en-US" sz="1400"/>
            <a:t>：合計金額を求めなさい。</a:t>
          </a:r>
          <a:endParaRPr kumimoji="1" lang="en-US" altLang="ja-JP" sz="1400"/>
        </a:p>
        <a:p>
          <a:r>
            <a:rPr kumimoji="1" lang="ja-JP" altLang="en-US" sz="1400"/>
            <a:t>問題</a:t>
          </a:r>
          <a:r>
            <a:rPr kumimoji="1" lang="en-US" altLang="ja-JP" sz="1400"/>
            <a:t>05</a:t>
          </a:r>
          <a:r>
            <a:rPr kumimoji="1" lang="ja-JP" altLang="en-US" sz="1400"/>
            <a:t>：「ご請求金額」に合計金額を入力しなさい。</a:t>
          </a:r>
          <a:endParaRPr kumimoji="1" lang="en-US" altLang="ja-JP" sz="1400"/>
        </a:p>
        <a:p>
          <a:endParaRPr kumimoji="1" lang="ja-JP" alt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8</xdr:row>
      <xdr:rowOff>114300</xdr:rowOff>
    </xdr:from>
    <xdr:to>
      <xdr:col>11</xdr:col>
      <xdr:colOff>504825</xdr:colOff>
      <xdr:row>13</xdr:row>
      <xdr:rowOff>9524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2705100" y="2228850"/>
          <a:ext cx="6019800" cy="1085849"/>
        </a:xfrm>
        <a:prstGeom prst="rect">
          <a:avLst/>
        </a:prstGeom>
        <a:solidFill>
          <a:srgbClr val="E5FFE5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問題</a:t>
          </a:r>
          <a:endParaRPr kumimoji="1" lang="en-US" altLang="ja-JP" sz="1400" b="1"/>
        </a:p>
        <a:p>
          <a:endParaRPr kumimoji="1" lang="en-US" altLang="ja-JP" sz="1400"/>
        </a:p>
        <a:p>
          <a:r>
            <a:rPr kumimoji="1" lang="ja-JP" altLang="en-US" sz="1400"/>
            <a:t>問題</a:t>
          </a:r>
          <a:r>
            <a:rPr kumimoji="1" lang="en-US" altLang="ja-JP" sz="1400"/>
            <a:t>01</a:t>
          </a:r>
          <a:r>
            <a:rPr kumimoji="1" lang="ja-JP" altLang="en-US" sz="1400"/>
            <a:t>：シート「</a:t>
          </a:r>
          <a:r>
            <a:rPr kumimoji="1" lang="en-US" altLang="ja-JP" sz="1400"/>
            <a:t>10-Ans</a:t>
          </a:r>
          <a:r>
            <a:rPr kumimoji="1" lang="ja-JP" altLang="en-US" sz="1400"/>
            <a:t>」を参考にし、印刷範囲を設定しなさい。</a:t>
          </a:r>
          <a:endParaRPr kumimoji="1" lang="en-US" altLang="ja-JP" sz="1400"/>
        </a:p>
        <a:p>
          <a:endParaRPr kumimoji="1" lang="ja-JP" altLang="en-US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2</xdr:row>
      <xdr:rowOff>9525</xdr:rowOff>
    </xdr:from>
    <xdr:to>
      <xdr:col>14</xdr:col>
      <xdr:colOff>390525</xdr:colOff>
      <xdr:row>9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5448300" y="552450"/>
          <a:ext cx="6019800" cy="1685925"/>
        </a:xfrm>
        <a:prstGeom prst="rect">
          <a:avLst/>
        </a:prstGeom>
        <a:solidFill>
          <a:srgbClr val="E5FFE5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問題</a:t>
          </a:r>
          <a:endParaRPr kumimoji="1" lang="en-US" altLang="ja-JP" sz="1400" b="1"/>
        </a:p>
        <a:p>
          <a:endParaRPr kumimoji="1" lang="en-US" altLang="ja-JP" sz="1400"/>
        </a:p>
        <a:p>
          <a:r>
            <a:rPr kumimoji="1" lang="ja-JP" altLang="en-US" sz="1400"/>
            <a:t>問題</a:t>
          </a:r>
          <a:r>
            <a:rPr kumimoji="1" lang="en-US" altLang="ja-JP" sz="1400"/>
            <a:t>01</a:t>
          </a:r>
          <a:r>
            <a:rPr kumimoji="1" lang="ja-JP" altLang="en-US" sz="1400"/>
            <a:t>：上期売上表 を使い、「売上集計表」を完成させなさい。</a:t>
          </a:r>
          <a:endParaRPr kumimoji="1" lang="en-US" altLang="ja-JP" sz="1400"/>
        </a:p>
        <a:p>
          <a:r>
            <a:rPr kumimoji="1" lang="ja-JP" altLang="en-US" sz="1400"/>
            <a:t>集計方法は「ピボットテーブル」を使用すること。</a:t>
          </a:r>
          <a:endParaRPr kumimoji="1" lang="en-US" altLang="ja-JP" sz="1400"/>
        </a:p>
        <a:p>
          <a:r>
            <a:rPr kumimoji="1" lang="ja-JP" altLang="en-US" sz="1400"/>
            <a:t>セル幅の調整は各自に任せます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26</xdr:row>
      <xdr:rowOff>95250</xdr:rowOff>
    </xdr:from>
    <xdr:to>
      <xdr:col>4</xdr:col>
      <xdr:colOff>723900</xdr:colOff>
      <xdr:row>39</xdr:row>
      <xdr:rowOff>52388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26</xdr:row>
      <xdr:rowOff>95250</xdr:rowOff>
    </xdr:from>
    <xdr:to>
      <xdr:col>8</xdr:col>
      <xdr:colOff>790575</xdr:colOff>
      <xdr:row>39</xdr:row>
      <xdr:rowOff>52388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26</xdr:row>
      <xdr:rowOff>95250</xdr:rowOff>
    </xdr:from>
    <xdr:to>
      <xdr:col>12</xdr:col>
      <xdr:colOff>866775</xdr:colOff>
      <xdr:row>39</xdr:row>
      <xdr:rowOff>52388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3</xdr:col>
      <xdr:colOff>669117</xdr:colOff>
      <xdr:row>26</xdr:row>
      <xdr:rowOff>31732</xdr:rowOff>
    </xdr:from>
    <xdr:ext cx="1569660" cy="1250983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 rot="21309499">
          <a:off x="2240742" y="6308707"/>
          <a:ext cx="1569660" cy="125098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完成</a:t>
          </a:r>
        </a:p>
      </xdr:txBody>
    </xdr:sp>
    <xdr:clientData/>
  </xdr:oneCellAnchor>
  <xdr:oneCellAnchor>
    <xdr:from>
      <xdr:col>7</xdr:col>
      <xdr:colOff>678642</xdr:colOff>
      <xdr:row>26</xdr:row>
      <xdr:rowOff>31732</xdr:rowOff>
    </xdr:from>
    <xdr:ext cx="1569660" cy="1250983"/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 rot="21309499">
          <a:off x="5222067" y="6308707"/>
          <a:ext cx="1569660" cy="125098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完成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75918</xdr:colOff>
      <xdr:row>14</xdr:row>
      <xdr:rowOff>4480</xdr:rowOff>
    </xdr:from>
    <xdr:to>
      <xdr:col>19</xdr:col>
      <xdr:colOff>61631</xdr:colOff>
      <xdr:row>31</xdr:row>
      <xdr:rowOff>238124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76201</xdr:colOff>
      <xdr:row>18</xdr:row>
      <xdr:rowOff>200024</xdr:rowOff>
    </xdr:from>
    <xdr:ext cx="1569660" cy="1250983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/>
      </xdr:nvSpPr>
      <xdr:spPr>
        <a:xfrm rot="21309499">
          <a:off x="7096126" y="4571999"/>
          <a:ext cx="1569660" cy="125098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完成</a:t>
          </a: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AMAZAKI" refreshedDate="45229.190167361114" createdVersion="5" refreshedVersion="5" minRefreshableVersion="3" recordCount="123" xr:uid="{00000000-000A-0000-FFFF-FFFF00000000}">
  <cacheSource type="worksheet">
    <worksheetSource ref="B14:H137" sheet="11-Ans"/>
  </cacheSource>
  <cacheFields count="7">
    <cacheField name="売上日" numFmtId="176">
      <sharedItems containsSemiMixedTypes="0" containsNonDate="0" containsDate="1" containsString="0" minDate="2019-04-01T00:00:00" maxDate="2019-10-01T00:00:00"/>
    </cacheField>
    <cacheField name="支店名" numFmtId="0">
      <sharedItems count="6">
        <s v="奈良"/>
        <s v="和歌山"/>
        <s v="京都"/>
        <s v="神戸"/>
        <s v="滋賀"/>
        <s v="大阪"/>
      </sharedItems>
    </cacheField>
    <cacheField name="商品名" numFmtId="0">
      <sharedItems/>
    </cacheField>
    <cacheField name="分類" numFmtId="0">
      <sharedItems count="2">
        <s v="紅茶"/>
        <s v="コーヒー"/>
      </sharedItems>
    </cacheField>
    <cacheField name="単価" numFmtId="38">
      <sharedItems containsSemiMixedTypes="0" containsString="0" containsNumber="1" containsInteger="1" minValue="1000" maxValue="2000"/>
    </cacheField>
    <cacheField name="数量" numFmtId="0">
      <sharedItems containsSemiMixedTypes="0" containsString="0" containsNumber="1" containsInteger="1" minValue="10" maxValue="80"/>
    </cacheField>
    <cacheField name="売上金額" numFmtId="38">
      <sharedItems containsSemiMixedTypes="0" containsString="0" containsNumber="1" containsInteger="1" minValue="10000" maxValue="12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">
  <r>
    <d v="2019-04-01T00:00:00"/>
    <x v="0"/>
    <s v="ダージリン"/>
    <x v="0"/>
    <n v="1200"/>
    <n v="10"/>
    <n v="12000"/>
  </r>
  <r>
    <d v="2019-04-01T00:00:00"/>
    <x v="1"/>
    <s v="モカ"/>
    <x v="1"/>
    <n v="1500"/>
    <n v="40"/>
    <n v="60000"/>
  </r>
  <r>
    <d v="2019-04-04T00:00:00"/>
    <x v="2"/>
    <s v="オレンジペコ"/>
    <x v="0"/>
    <n v="1000"/>
    <n v="10"/>
    <n v="10000"/>
  </r>
  <r>
    <d v="2019-04-05T00:00:00"/>
    <x v="3"/>
    <s v="アップル"/>
    <x v="0"/>
    <n v="1600"/>
    <n v="20"/>
    <n v="32000"/>
  </r>
  <r>
    <d v="2019-04-05T00:00:00"/>
    <x v="2"/>
    <s v="キリマンジャロ"/>
    <x v="1"/>
    <n v="1000"/>
    <n v="15"/>
    <n v="15000"/>
  </r>
  <r>
    <d v="2019-04-08T00:00:00"/>
    <x v="3"/>
    <s v="キリマンジャロ"/>
    <x v="1"/>
    <n v="1000"/>
    <n v="50"/>
    <n v="50000"/>
  </r>
  <r>
    <d v="2019-04-08T00:00:00"/>
    <x v="4"/>
    <s v="モカ"/>
    <x v="1"/>
    <n v="1500"/>
    <n v="40"/>
    <n v="60000"/>
  </r>
  <r>
    <d v="2019-04-11T00:00:00"/>
    <x v="5"/>
    <s v="アッサム"/>
    <x v="0"/>
    <n v="1500"/>
    <n v="30"/>
    <n v="45000"/>
  </r>
  <r>
    <d v="2019-04-12T00:00:00"/>
    <x v="0"/>
    <s v="オリジナルブレンド"/>
    <x v="1"/>
    <n v="1800"/>
    <n v="10"/>
    <n v="18000"/>
  </r>
  <r>
    <d v="2019-04-15T00:00:00"/>
    <x v="2"/>
    <s v="ダージリン"/>
    <x v="0"/>
    <n v="1200"/>
    <n v="10"/>
    <n v="12000"/>
  </r>
  <r>
    <d v="2019-04-18T00:00:00"/>
    <x v="1"/>
    <s v="ダージリン"/>
    <x v="0"/>
    <n v="1200"/>
    <n v="10"/>
    <n v="12000"/>
  </r>
  <r>
    <d v="2019-04-19T00:00:00"/>
    <x v="1"/>
    <s v="モカ"/>
    <x v="1"/>
    <n v="1500"/>
    <n v="40"/>
    <n v="60000"/>
  </r>
  <r>
    <d v="2019-04-19T00:00:00"/>
    <x v="3"/>
    <s v="モカ"/>
    <x v="1"/>
    <n v="1500"/>
    <n v="40"/>
    <n v="60000"/>
  </r>
  <r>
    <d v="2019-04-22T00:00:00"/>
    <x v="4"/>
    <s v="アップル"/>
    <x v="0"/>
    <n v="1600"/>
    <n v="65"/>
    <n v="104000"/>
  </r>
  <r>
    <d v="2019-04-25T00:00:00"/>
    <x v="2"/>
    <s v="ブルーマウンテン"/>
    <x v="1"/>
    <n v="2000"/>
    <n v="50"/>
    <n v="100000"/>
  </r>
  <r>
    <d v="2019-04-26T00:00:00"/>
    <x v="2"/>
    <s v="モカ"/>
    <x v="1"/>
    <n v="1500"/>
    <n v="40"/>
    <n v="60000"/>
  </r>
  <r>
    <d v="2019-04-28T00:00:00"/>
    <x v="3"/>
    <s v="キリマンジャロ"/>
    <x v="1"/>
    <n v="1000"/>
    <n v="10"/>
    <n v="10000"/>
  </r>
  <r>
    <d v="2019-05-02T00:00:00"/>
    <x v="0"/>
    <s v="オリジナルブレンド"/>
    <x v="1"/>
    <n v="1800"/>
    <n v="10"/>
    <n v="18000"/>
  </r>
  <r>
    <d v="2019-05-06T00:00:00"/>
    <x v="3"/>
    <s v="アッサム"/>
    <x v="0"/>
    <n v="1500"/>
    <n v="30"/>
    <n v="45000"/>
  </r>
  <r>
    <d v="2019-05-09T00:00:00"/>
    <x v="2"/>
    <s v="アップル"/>
    <x v="0"/>
    <n v="1600"/>
    <n v="20"/>
    <n v="32000"/>
  </r>
  <r>
    <d v="2019-05-09T00:00:00"/>
    <x v="4"/>
    <s v="ダージリン"/>
    <x v="0"/>
    <n v="1200"/>
    <n v="10"/>
    <n v="12000"/>
  </r>
  <r>
    <d v="2019-05-09T00:00:00"/>
    <x v="2"/>
    <s v="モカ"/>
    <x v="1"/>
    <n v="1500"/>
    <n v="40"/>
    <n v="60000"/>
  </r>
  <r>
    <d v="2019-05-10T00:00:00"/>
    <x v="3"/>
    <s v="オリジナルブレンド"/>
    <x v="1"/>
    <n v="1800"/>
    <n v="10"/>
    <n v="18000"/>
  </r>
  <r>
    <d v="2019-05-11T00:00:00"/>
    <x v="0"/>
    <s v="アッサム"/>
    <x v="0"/>
    <n v="1500"/>
    <n v="30"/>
    <n v="45000"/>
  </r>
  <r>
    <d v="2019-05-11T00:00:00"/>
    <x v="0"/>
    <s v="ダージリン"/>
    <x v="0"/>
    <n v="1200"/>
    <n v="10"/>
    <n v="12000"/>
  </r>
  <r>
    <d v="2019-05-13T00:00:00"/>
    <x v="5"/>
    <s v="モカ"/>
    <x v="1"/>
    <n v="1500"/>
    <n v="30"/>
    <n v="45000"/>
  </r>
  <r>
    <d v="2019-05-13T00:00:00"/>
    <x v="2"/>
    <s v="アップル"/>
    <x v="0"/>
    <n v="1600"/>
    <n v="20"/>
    <n v="32000"/>
  </r>
  <r>
    <d v="2019-05-16T00:00:00"/>
    <x v="1"/>
    <s v="モカ"/>
    <x v="1"/>
    <n v="1500"/>
    <n v="40"/>
    <n v="60000"/>
  </r>
  <r>
    <d v="2019-05-20T00:00:00"/>
    <x v="1"/>
    <s v="キリマンジャロ"/>
    <x v="1"/>
    <n v="1000"/>
    <n v="10"/>
    <n v="10000"/>
  </r>
  <r>
    <d v="2019-05-20T00:00:00"/>
    <x v="3"/>
    <s v="オレンジペコ"/>
    <x v="0"/>
    <n v="1000"/>
    <n v="10"/>
    <n v="10000"/>
  </r>
  <r>
    <d v="2019-05-23T00:00:00"/>
    <x v="4"/>
    <s v="キリマンジャロ"/>
    <x v="1"/>
    <n v="1000"/>
    <n v="10"/>
    <n v="10000"/>
  </r>
  <r>
    <d v="2019-05-24T00:00:00"/>
    <x v="2"/>
    <s v="アッサム"/>
    <x v="0"/>
    <n v="1500"/>
    <n v="30"/>
    <n v="45000"/>
  </r>
  <r>
    <d v="2019-05-27T00:00:00"/>
    <x v="2"/>
    <s v="オリジナルブレンド"/>
    <x v="1"/>
    <n v="1800"/>
    <n v="10"/>
    <n v="18000"/>
  </r>
  <r>
    <d v="2019-05-27T00:00:00"/>
    <x v="3"/>
    <s v="ダージリン"/>
    <x v="0"/>
    <n v="1200"/>
    <n v="10"/>
    <n v="12000"/>
  </r>
  <r>
    <d v="2019-05-30T00:00:00"/>
    <x v="0"/>
    <s v="ダージリン"/>
    <x v="0"/>
    <n v="1200"/>
    <n v="10"/>
    <n v="12000"/>
  </r>
  <r>
    <d v="2019-05-30T00:00:00"/>
    <x v="0"/>
    <s v="モカ"/>
    <x v="1"/>
    <n v="1500"/>
    <n v="40"/>
    <n v="60000"/>
  </r>
  <r>
    <d v="2019-05-31T00:00:00"/>
    <x v="5"/>
    <s v="モカ"/>
    <x v="1"/>
    <n v="1500"/>
    <n v="40"/>
    <n v="60000"/>
  </r>
  <r>
    <d v="2019-06-03T00:00:00"/>
    <x v="2"/>
    <s v="アップル"/>
    <x v="0"/>
    <n v="1600"/>
    <n v="80"/>
    <n v="128000"/>
  </r>
  <r>
    <d v="2019-06-06T00:00:00"/>
    <x v="2"/>
    <s v="モカ"/>
    <x v="1"/>
    <n v="1500"/>
    <n v="40"/>
    <n v="60000"/>
  </r>
  <r>
    <d v="2019-06-07T00:00:00"/>
    <x v="1"/>
    <s v="ブルーマウンテン"/>
    <x v="1"/>
    <n v="2000"/>
    <n v="50"/>
    <n v="100000"/>
  </r>
  <r>
    <d v="2019-06-10T00:00:00"/>
    <x v="3"/>
    <s v="キリマンジャロ"/>
    <x v="1"/>
    <n v="1000"/>
    <n v="10"/>
    <n v="10000"/>
  </r>
  <r>
    <d v="2019-06-10T00:00:00"/>
    <x v="5"/>
    <s v="ダージリン"/>
    <x v="0"/>
    <n v="1200"/>
    <n v="10"/>
    <n v="12000"/>
  </r>
  <r>
    <d v="2019-06-13T00:00:00"/>
    <x v="0"/>
    <s v="オリジナルブレンド"/>
    <x v="1"/>
    <n v="1800"/>
    <n v="10"/>
    <n v="18000"/>
  </r>
  <r>
    <d v="2019-06-13T00:00:00"/>
    <x v="0"/>
    <s v="アッサム"/>
    <x v="0"/>
    <n v="1500"/>
    <n v="30"/>
    <n v="45000"/>
  </r>
  <r>
    <d v="2019-06-15T00:00:00"/>
    <x v="2"/>
    <s v="モカ"/>
    <x v="1"/>
    <n v="1500"/>
    <n v="40"/>
    <n v="60000"/>
  </r>
  <r>
    <d v="2019-06-15T00:00:00"/>
    <x v="1"/>
    <s v="アップル"/>
    <x v="0"/>
    <n v="1600"/>
    <n v="20"/>
    <n v="32000"/>
  </r>
  <r>
    <d v="2019-06-16T00:00:00"/>
    <x v="5"/>
    <s v="アッサム"/>
    <x v="0"/>
    <n v="1500"/>
    <n v="30"/>
    <n v="45000"/>
  </r>
  <r>
    <d v="2019-06-20T00:00:00"/>
    <x v="2"/>
    <s v="オリジナルブレンド"/>
    <x v="1"/>
    <n v="1800"/>
    <n v="10"/>
    <n v="18000"/>
  </r>
  <r>
    <d v="2019-06-20T00:00:00"/>
    <x v="2"/>
    <s v="ダージリン"/>
    <x v="0"/>
    <n v="1200"/>
    <n v="10"/>
    <n v="12000"/>
  </r>
  <r>
    <d v="2019-06-23T00:00:00"/>
    <x v="1"/>
    <s v="アップル"/>
    <x v="0"/>
    <n v="1600"/>
    <n v="20"/>
    <n v="32000"/>
  </r>
  <r>
    <d v="2019-06-23T00:00:00"/>
    <x v="1"/>
    <s v="モカ"/>
    <x v="1"/>
    <n v="1500"/>
    <n v="40"/>
    <n v="60000"/>
  </r>
  <r>
    <d v="2019-06-27T00:00:00"/>
    <x v="4"/>
    <s v="キリマンジャロ"/>
    <x v="1"/>
    <n v="1000"/>
    <n v="50"/>
    <n v="50000"/>
  </r>
  <r>
    <d v="2019-06-28T00:00:00"/>
    <x v="3"/>
    <s v="モカ"/>
    <x v="1"/>
    <n v="1500"/>
    <n v="40"/>
    <n v="60000"/>
  </r>
  <r>
    <d v="2019-06-28T00:00:00"/>
    <x v="2"/>
    <s v="オレンジペコ"/>
    <x v="0"/>
    <n v="1000"/>
    <n v="10"/>
    <n v="10000"/>
  </r>
  <r>
    <d v="2019-06-30T00:00:00"/>
    <x v="2"/>
    <s v="キリマンジャロ"/>
    <x v="1"/>
    <n v="1000"/>
    <n v="10"/>
    <n v="10000"/>
  </r>
  <r>
    <d v="2019-07-01T00:00:00"/>
    <x v="3"/>
    <s v="オリジナルブレンド"/>
    <x v="1"/>
    <n v="1800"/>
    <n v="10"/>
    <n v="18000"/>
  </r>
  <r>
    <d v="2019-07-04T00:00:00"/>
    <x v="0"/>
    <s v="アッサム"/>
    <x v="0"/>
    <n v="1500"/>
    <n v="30"/>
    <n v="45000"/>
  </r>
  <r>
    <d v="2019-07-04T00:00:00"/>
    <x v="0"/>
    <s v="ダージリン"/>
    <x v="0"/>
    <n v="1200"/>
    <n v="10"/>
    <n v="12000"/>
  </r>
  <r>
    <d v="2019-07-07T00:00:00"/>
    <x v="4"/>
    <s v="モカ"/>
    <x v="1"/>
    <n v="1500"/>
    <n v="40"/>
    <n v="60000"/>
  </r>
  <r>
    <d v="2019-07-07T00:00:00"/>
    <x v="1"/>
    <s v="ダージリン"/>
    <x v="0"/>
    <n v="1200"/>
    <n v="10"/>
    <n v="12000"/>
  </r>
  <r>
    <d v="2019-07-07T00:00:00"/>
    <x v="5"/>
    <s v="モカ"/>
    <x v="1"/>
    <n v="1500"/>
    <n v="40"/>
    <n v="60000"/>
  </r>
  <r>
    <d v="2019-07-08T00:00:00"/>
    <x v="2"/>
    <s v="モカ"/>
    <x v="1"/>
    <n v="1500"/>
    <n v="40"/>
    <n v="60000"/>
  </r>
  <r>
    <d v="2019-07-11T00:00:00"/>
    <x v="5"/>
    <s v="ブルーマウンテン"/>
    <x v="1"/>
    <n v="2000"/>
    <n v="50"/>
    <n v="100000"/>
  </r>
  <r>
    <d v="2019-07-12T00:00:00"/>
    <x v="3"/>
    <s v="アップル"/>
    <x v="0"/>
    <n v="1600"/>
    <n v="20"/>
    <n v="32000"/>
  </r>
  <r>
    <d v="2019-07-14T00:00:00"/>
    <x v="1"/>
    <s v="キリマンジャロ"/>
    <x v="1"/>
    <n v="1000"/>
    <n v="10"/>
    <n v="10000"/>
  </r>
  <r>
    <d v="2019-07-14T00:00:00"/>
    <x v="1"/>
    <s v="オリジナルブレンド"/>
    <x v="1"/>
    <n v="1800"/>
    <n v="20"/>
    <n v="36000"/>
  </r>
  <r>
    <d v="2019-07-15T00:00:00"/>
    <x v="3"/>
    <s v="アッサム"/>
    <x v="0"/>
    <n v="1500"/>
    <n v="30"/>
    <n v="45000"/>
  </r>
  <r>
    <d v="2019-07-19T00:00:00"/>
    <x v="4"/>
    <s v="ダージリン"/>
    <x v="0"/>
    <n v="1200"/>
    <n v="10"/>
    <n v="12000"/>
  </r>
  <r>
    <d v="2019-07-21T00:00:00"/>
    <x v="2"/>
    <s v="アップル"/>
    <x v="0"/>
    <n v="1600"/>
    <n v="20"/>
    <n v="32000"/>
  </r>
  <r>
    <d v="2019-07-21T00:00:00"/>
    <x v="2"/>
    <s v="モカ"/>
    <x v="1"/>
    <n v="1500"/>
    <n v="40"/>
    <n v="60000"/>
  </r>
  <r>
    <d v="2019-07-22T00:00:00"/>
    <x v="3"/>
    <s v="オリジナルブレンド"/>
    <x v="1"/>
    <n v="1800"/>
    <n v="10"/>
    <n v="18000"/>
  </r>
  <r>
    <d v="2019-07-25T00:00:00"/>
    <x v="0"/>
    <s v="アッサム"/>
    <x v="0"/>
    <n v="1500"/>
    <n v="30"/>
    <n v="45000"/>
  </r>
  <r>
    <d v="2019-07-25T00:00:00"/>
    <x v="4"/>
    <s v="モカ"/>
    <x v="1"/>
    <n v="1500"/>
    <n v="40"/>
    <n v="60000"/>
  </r>
  <r>
    <d v="2019-07-26T00:00:00"/>
    <x v="0"/>
    <s v="ダージリン"/>
    <x v="0"/>
    <n v="1200"/>
    <n v="10"/>
    <n v="12000"/>
  </r>
  <r>
    <d v="2019-07-28T00:00:00"/>
    <x v="5"/>
    <s v="モカ"/>
    <x v="1"/>
    <n v="1500"/>
    <n v="40"/>
    <n v="60000"/>
  </r>
  <r>
    <d v="2019-07-28T00:00:00"/>
    <x v="1"/>
    <s v="アップル"/>
    <x v="0"/>
    <n v="1600"/>
    <n v="20"/>
    <n v="32000"/>
  </r>
  <r>
    <d v="2019-07-29T00:00:00"/>
    <x v="3"/>
    <s v="キリマンジャロ"/>
    <x v="1"/>
    <n v="1000"/>
    <n v="10"/>
    <n v="10000"/>
  </r>
  <r>
    <d v="2019-08-01T00:00:00"/>
    <x v="2"/>
    <s v="オレンジペコ"/>
    <x v="0"/>
    <n v="1000"/>
    <n v="10"/>
    <n v="10000"/>
  </r>
  <r>
    <d v="2019-08-01T00:00:00"/>
    <x v="2"/>
    <s v="キリマンジャロ"/>
    <x v="1"/>
    <n v="1000"/>
    <n v="10"/>
    <n v="10000"/>
  </r>
  <r>
    <d v="2019-08-03T00:00:00"/>
    <x v="3"/>
    <s v="オリジナルブレンド"/>
    <x v="1"/>
    <n v="1800"/>
    <n v="10"/>
    <n v="18000"/>
  </r>
  <r>
    <d v="2019-08-04T00:00:00"/>
    <x v="0"/>
    <s v="アッサム"/>
    <x v="0"/>
    <n v="1500"/>
    <n v="30"/>
    <n v="45000"/>
  </r>
  <r>
    <d v="2019-08-05T00:00:00"/>
    <x v="0"/>
    <s v="ダージリン"/>
    <x v="0"/>
    <n v="1200"/>
    <n v="10"/>
    <n v="12000"/>
  </r>
  <r>
    <d v="2019-08-08T00:00:00"/>
    <x v="4"/>
    <s v="モカ"/>
    <x v="1"/>
    <n v="1500"/>
    <n v="40"/>
    <n v="60000"/>
  </r>
  <r>
    <d v="2019-08-08T00:00:00"/>
    <x v="1"/>
    <s v="ダージリン"/>
    <x v="0"/>
    <n v="1200"/>
    <n v="10"/>
    <n v="12000"/>
  </r>
  <r>
    <d v="2019-08-17T00:00:00"/>
    <x v="5"/>
    <s v="モカ"/>
    <x v="1"/>
    <n v="1500"/>
    <n v="40"/>
    <n v="60000"/>
  </r>
  <r>
    <d v="2019-08-17T00:00:00"/>
    <x v="3"/>
    <s v="アップル"/>
    <x v="0"/>
    <n v="1600"/>
    <n v="20"/>
    <n v="32000"/>
  </r>
  <r>
    <d v="2019-08-19T00:00:00"/>
    <x v="0"/>
    <s v="ブルーマウンテン"/>
    <x v="1"/>
    <n v="2000"/>
    <n v="50"/>
    <n v="100000"/>
  </r>
  <r>
    <d v="2019-08-19T00:00:00"/>
    <x v="4"/>
    <s v="モカ"/>
    <x v="1"/>
    <n v="1500"/>
    <n v="40"/>
    <n v="60000"/>
  </r>
  <r>
    <d v="2019-08-24T00:00:00"/>
    <x v="0"/>
    <s v="オリジナルブレンド"/>
    <x v="1"/>
    <n v="1800"/>
    <n v="10"/>
    <n v="18000"/>
  </r>
  <r>
    <d v="2019-08-24T00:00:00"/>
    <x v="1"/>
    <s v="キリマンジャロ"/>
    <x v="1"/>
    <n v="1000"/>
    <n v="10"/>
    <n v="10000"/>
  </r>
  <r>
    <d v="2019-08-26T00:00:00"/>
    <x v="3"/>
    <s v="ダージリン"/>
    <x v="0"/>
    <n v="1200"/>
    <n v="10"/>
    <n v="12000"/>
  </r>
  <r>
    <d v="2019-08-30T00:00:00"/>
    <x v="4"/>
    <s v="モカ"/>
    <x v="1"/>
    <n v="1500"/>
    <n v="40"/>
    <n v="60000"/>
  </r>
  <r>
    <d v="2019-08-30T00:00:00"/>
    <x v="1"/>
    <s v="アッサム"/>
    <x v="0"/>
    <n v="1500"/>
    <n v="30"/>
    <n v="45000"/>
  </r>
  <r>
    <d v="2019-08-31T00:00:00"/>
    <x v="5"/>
    <s v="キリマンジャロ"/>
    <x v="1"/>
    <n v="1000"/>
    <n v="10"/>
    <n v="10000"/>
  </r>
  <r>
    <d v="2019-08-31T00:00:00"/>
    <x v="1"/>
    <s v="モカ"/>
    <x v="1"/>
    <n v="1500"/>
    <n v="40"/>
    <n v="60000"/>
  </r>
  <r>
    <d v="2019-09-01T00:00:00"/>
    <x v="2"/>
    <s v="オリジナルブレンド"/>
    <x v="1"/>
    <n v="1800"/>
    <n v="10"/>
    <n v="18000"/>
  </r>
  <r>
    <d v="2019-09-01T00:00:00"/>
    <x v="1"/>
    <s v="アッサム"/>
    <x v="0"/>
    <n v="1500"/>
    <n v="30"/>
    <n v="45000"/>
  </r>
  <r>
    <d v="2019-09-02T00:00:00"/>
    <x v="3"/>
    <s v="モカ"/>
    <x v="1"/>
    <n v="1500"/>
    <n v="40"/>
    <n v="60000"/>
  </r>
  <r>
    <d v="2019-09-05T00:00:00"/>
    <x v="1"/>
    <s v="ダージリン"/>
    <x v="0"/>
    <n v="1200"/>
    <n v="10"/>
    <n v="12000"/>
  </r>
  <r>
    <d v="2019-09-05T00:00:00"/>
    <x v="2"/>
    <s v="モカ"/>
    <x v="1"/>
    <n v="1500"/>
    <n v="40"/>
    <n v="60000"/>
  </r>
  <r>
    <d v="2019-09-05T00:00:00"/>
    <x v="4"/>
    <s v="ダージリン"/>
    <x v="0"/>
    <n v="1200"/>
    <n v="10"/>
    <n v="12000"/>
  </r>
  <r>
    <d v="2019-09-06T00:00:00"/>
    <x v="5"/>
    <s v="アッサム"/>
    <x v="0"/>
    <n v="1500"/>
    <n v="40"/>
    <n v="60000"/>
  </r>
  <r>
    <d v="2019-09-07T00:00:00"/>
    <x v="2"/>
    <s v="アップル"/>
    <x v="0"/>
    <n v="1600"/>
    <n v="20"/>
    <n v="32000"/>
  </r>
  <r>
    <d v="2019-09-07T00:00:00"/>
    <x v="3"/>
    <s v="ブルーマウンテン"/>
    <x v="1"/>
    <n v="2000"/>
    <n v="50"/>
    <n v="100000"/>
  </r>
  <r>
    <d v="2019-09-09T00:00:00"/>
    <x v="5"/>
    <s v="アップル"/>
    <x v="0"/>
    <n v="1600"/>
    <n v="40"/>
    <n v="64000"/>
  </r>
  <r>
    <d v="2019-09-09T00:00:00"/>
    <x v="1"/>
    <s v="アッサム"/>
    <x v="0"/>
    <n v="1500"/>
    <n v="50"/>
    <n v="75000"/>
  </r>
  <r>
    <d v="2019-09-09T00:00:00"/>
    <x v="0"/>
    <s v="モカ"/>
    <x v="1"/>
    <n v="1500"/>
    <n v="40"/>
    <n v="60000"/>
  </r>
  <r>
    <d v="2019-09-12T00:00:00"/>
    <x v="0"/>
    <s v="キリマンジャロ"/>
    <x v="1"/>
    <n v="1000"/>
    <n v="10"/>
    <n v="10000"/>
  </r>
  <r>
    <d v="2019-09-13T00:00:00"/>
    <x v="2"/>
    <s v="オリジナルブレンド"/>
    <x v="1"/>
    <n v="1800"/>
    <n v="10"/>
    <n v="18000"/>
  </r>
  <r>
    <d v="2019-09-13T00:00:00"/>
    <x v="2"/>
    <s v="アップル"/>
    <x v="0"/>
    <n v="1600"/>
    <n v="10"/>
    <n v="16000"/>
  </r>
  <r>
    <d v="2019-09-15T00:00:00"/>
    <x v="1"/>
    <s v="ダージリン"/>
    <x v="0"/>
    <n v="1200"/>
    <n v="50"/>
    <n v="60000"/>
  </r>
  <r>
    <d v="2019-09-15T00:00:00"/>
    <x v="4"/>
    <s v="オリジナルブレンド"/>
    <x v="1"/>
    <n v="1800"/>
    <n v="20"/>
    <n v="36000"/>
  </r>
  <r>
    <d v="2019-09-15T00:00:00"/>
    <x v="2"/>
    <s v="オリジナルブレンド"/>
    <x v="1"/>
    <n v="1800"/>
    <n v="10"/>
    <n v="18000"/>
  </r>
  <r>
    <d v="2019-09-16T00:00:00"/>
    <x v="3"/>
    <s v="ブルーマウンテン"/>
    <x v="1"/>
    <n v="2000"/>
    <n v="20"/>
    <n v="40000"/>
  </r>
  <r>
    <d v="2019-09-20T00:00:00"/>
    <x v="1"/>
    <s v="アッサム"/>
    <x v="0"/>
    <n v="1500"/>
    <n v="30"/>
    <n v="45000"/>
  </r>
  <r>
    <d v="2019-09-20T00:00:00"/>
    <x v="2"/>
    <s v="モカ"/>
    <x v="1"/>
    <n v="1500"/>
    <n v="10"/>
    <n v="15000"/>
  </r>
  <r>
    <d v="2019-09-23T00:00:00"/>
    <x v="3"/>
    <s v="オレンジペコ"/>
    <x v="0"/>
    <n v="1000"/>
    <n v="30"/>
    <n v="30000"/>
  </r>
  <r>
    <d v="2019-09-27T00:00:00"/>
    <x v="5"/>
    <s v="ダージリン"/>
    <x v="0"/>
    <n v="1200"/>
    <n v="10"/>
    <n v="12000"/>
  </r>
  <r>
    <d v="2019-09-28T00:00:00"/>
    <x v="2"/>
    <s v="キリマンジャロ"/>
    <x v="1"/>
    <n v="1000"/>
    <n v="10"/>
    <n v="10000"/>
  </r>
  <r>
    <d v="2019-09-28T00:00:00"/>
    <x v="4"/>
    <s v="オリジナルブレンド"/>
    <x v="1"/>
    <n v="1800"/>
    <n v="10"/>
    <n v="18000"/>
  </r>
  <r>
    <d v="2019-09-28T00:00:00"/>
    <x v="3"/>
    <s v="モカ"/>
    <x v="1"/>
    <n v="1500"/>
    <n v="40"/>
    <n v="60000"/>
  </r>
  <r>
    <d v="2019-09-30T00:00:00"/>
    <x v="0"/>
    <s v="アップル"/>
    <x v="0"/>
    <n v="1600"/>
    <n v="20"/>
    <n v="32000"/>
  </r>
  <r>
    <d v="2019-09-30T00:00:00"/>
    <x v="1"/>
    <s v="アッサム"/>
    <x v="0"/>
    <n v="1500"/>
    <n v="30"/>
    <n v="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B00-000000000000}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B155:E163" firstHeaderRow="1" firstDataRow="2" firstDataCol="1"/>
  <pivotFields count="7">
    <pivotField numFmtId="176" showAll="0"/>
    <pivotField axis="axisRow" showAll="0">
      <items count="7">
        <item x="2"/>
        <item x="4"/>
        <item x="3"/>
        <item x="5"/>
        <item x="0"/>
        <item x="1"/>
        <item t="default"/>
      </items>
    </pivotField>
    <pivotField showAll="0"/>
    <pivotField axis="axisCol" showAll="0">
      <items count="3">
        <item x="1"/>
        <item x="0"/>
        <item t="default"/>
      </items>
    </pivotField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合計 / 売上金額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5"/>
  <sheetViews>
    <sheetView tabSelected="1" zoomScale="115" zoomScaleNormal="115" workbookViewId="0"/>
  </sheetViews>
  <sheetFormatPr defaultRowHeight="18.75" x14ac:dyDescent="0.4"/>
  <cols>
    <col min="2" max="2" width="12.625" customWidth="1"/>
    <col min="3" max="3" width="12.875" customWidth="1"/>
    <col min="4" max="6" width="12.625" customWidth="1"/>
    <col min="11" max="11" width="15.625" customWidth="1"/>
  </cols>
  <sheetData>
    <row r="1" spans="2:14" x14ac:dyDescent="0.4">
      <c r="B1" t="s">
        <v>10</v>
      </c>
      <c r="J1" t="s">
        <v>10</v>
      </c>
    </row>
    <row r="4" spans="2:14" x14ac:dyDescent="0.4">
      <c r="B4" t="s">
        <v>217</v>
      </c>
      <c r="J4" t="s">
        <v>219</v>
      </c>
    </row>
    <row r="5" spans="2:14" x14ac:dyDescent="0.4">
      <c r="B5" t="s">
        <v>0</v>
      </c>
      <c r="C5" t="s">
        <v>1</v>
      </c>
      <c r="D5" t="s">
        <v>2</v>
      </c>
      <c r="E5" t="s">
        <v>3</v>
      </c>
      <c r="F5" t="s">
        <v>4</v>
      </c>
      <c r="J5" s="2" t="s">
        <v>0</v>
      </c>
      <c r="K5" s="2" t="s">
        <v>1</v>
      </c>
      <c r="L5" s="2" t="s">
        <v>2</v>
      </c>
      <c r="M5" s="2" t="s">
        <v>3</v>
      </c>
      <c r="N5" s="2" t="s">
        <v>4</v>
      </c>
    </row>
    <row r="6" spans="2:14" x14ac:dyDescent="0.4">
      <c r="B6">
        <v>1001</v>
      </c>
      <c r="C6" t="s">
        <v>5</v>
      </c>
      <c r="D6">
        <v>200</v>
      </c>
      <c r="E6">
        <v>128</v>
      </c>
      <c r="J6">
        <v>1001</v>
      </c>
      <c r="K6" t="s">
        <v>5</v>
      </c>
      <c r="L6" s="104">
        <v>200</v>
      </c>
      <c r="M6" s="104">
        <v>128</v>
      </c>
      <c r="N6" s="104">
        <f>L6*M6</f>
        <v>25600</v>
      </c>
    </row>
    <row r="7" spans="2:14" x14ac:dyDescent="0.4">
      <c r="C7" t="s">
        <v>6</v>
      </c>
      <c r="D7">
        <v>250</v>
      </c>
      <c r="E7">
        <v>153</v>
      </c>
      <c r="J7">
        <v>1002</v>
      </c>
      <c r="K7" t="s">
        <v>6</v>
      </c>
      <c r="L7" s="104">
        <v>250</v>
      </c>
      <c r="M7" s="104">
        <v>153</v>
      </c>
      <c r="N7" s="104">
        <f>L7*M7</f>
        <v>38250</v>
      </c>
    </row>
    <row r="8" spans="2:14" x14ac:dyDescent="0.4">
      <c r="C8" t="s">
        <v>7</v>
      </c>
      <c r="D8">
        <v>230</v>
      </c>
      <c r="E8">
        <v>97</v>
      </c>
      <c r="J8">
        <v>1003</v>
      </c>
      <c r="K8" t="s">
        <v>7</v>
      </c>
      <c r="L8" s="104">
        <v>230</v>
      </c>
      <c r="M8" s="104">
        <v>97</v>
      </c>
      <c r="N8" s="104">
        <f>L8*M8</f>
        <v>22310</v>
      </c>
    </row>
    <row r="9" spans="2:14" x14ac:dyDescent="0.4">
      <c r="C9" t="s">
        <v>8</v>
      </c>
      <c r="E9">
        <v>52</v>
      </c>
      <c r="J9">
        <v>1004</v>
      </c>
      <c r="K9" t="s">
        <v>8</v>
      </c>
      <c r="L9" s="104">
        <v>250</v>
      </c>
      <c r="M9" s="104">
        <v>52</v>
      </c>
      <c r="N9" s="104">
        <f>L9*M9</f>
        <v>13000</v>
      </c>
    </row>
    <row r="10" spans="2:14" x14ac:dyDescent="0.4">
      <c r="B10" t="s">
        <v>9</v>
      </c>
      <c r="J10" s="130" t="s">
        <v>9</v>
      </c>
      <c r="K10" s="130"/>
      <c r="L10" s="105" t="s">
        <v>223</v>
      </c>
      <c r="M10" s="104">
        <f>M6+M7+M8+M9</f>
        <v>430</v>
      </c>
      <c r="N10" s="104">
        <f>SUM(N6:N9)</f>
        <v>99160</v>
      </c>
    </row>
    <row r="15" spans="2:14" x14ac:dyDescent="0.4">
      <c r="B15" s="1" t="s">
        <v>209</v>
      </c>
      <c r="C15" t="s">
        <v>218</v>
      </c>
    </row>
    <row r="16" spans="2:14" x14ac:dyDescent="0.4">
      <c r="B16" s="1" t="s">
        <v>210</v>
      </c>
      <c r="C16" t="s">
        <v>220</v>
      </c>
    </row>
    <row r="17" spans="2:3" x14ac:dyDescent="0.4">
      <c r="B17" s="1" t="s">
        <v>211</v>
      </c>
      <c r="C17" t="s">
        <v>221</v>
      </c>
    </row>
    <row r="18" spans="2:3" x14ac:dyDescent="0.4">
      <c r="B18" s="1" t="s">
        <v>212</v>
      </c>
      <c r="C18" t="s">
        <v>222</v>
      </c>
    </row>
    <row r="19" spans="2:3" x14ac:dyDescent="0.4">
      <c r="B19" s="1" t="s">
        <v>213</v>
      </c>
      <c r="C19" t="s">
        <v>224</v>
      </c>
    </row>
    <row r="20" spans="2:3" x14ac:dyDescent="0.4">
      <c r="B20" s="1" t="s">
        <v>214</v>
      </c>
      <c r="C20" t="s">
        <v>225</v>
      </c>
    </row>
    <row r="21" spans="2:3" x14ac:dyDescent="0.4">
      <c r="B21" s="1" t="s">
        <v>215</v>
      </c>
      <c r="C21" t="s">
        <v>226</v>
      </c>
    </row>
    <row r="22" spans="2:3" x14ac:dyDescent="0.4">
      <c r="B22" s="1" t="s">
        <v>216</v>
      </c>
      <c r="C22" t="s">
        <v>227</v>
      </c>
    </row>
    <row r="23" spans="2:3" x14ac:dyDescent="0.4">
      <c r="B23" s="1" t="s">
        <v>228</v>
      </c>
      <c r="C23" t="s">
        <v>330</v>
      </c>
    </row>
    <row r="24" spans="2:3" x14ac:dyDescent="0.4">
      <c r="B24" s="1" t="s">
        <v>229</v>
      </c>
      <c r="C24" t="s">
        <v>230</v>
      </c>
    </row>
    <row r="25" spans="2:3" x14ac:dyDescent="0.4">
      <c r="B25" s="1" t="s">
        <v>231</v>
      </c>
      <c r="C25" t="s">
        <v>232</v>
      </c>
    </row>
  </sheetData>
  <mergeCells count="1">
    <mergeCell ref="J10:K10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O38"/>
  <sheetViews>
    <sheetView view="pageBreakPreview" zoomScale="70" zoomScaleNormal="100" zoomScaleSheetLayoutView="70" workbookViewId="0">
      <selection activeCell="B1" sqref="B1:O1"/>
    </sheetView>
  </sheetViews>
  <sheetFormatPr defaultRowHeight="18.75" x14ac:dyDescent="0.4"/>
  <cols>
    <col min="1" max="2" width="3.625" customWidth="1"/>
    <col min="3" max="3" width="10.625" customWidth="1"/>
    <col min="4" max="5" width="11.125" customWidth="1"/>
    <col min="6" max="6" width="11.625" customWidth="1"/>
    <col min="7" max="8" width="11.125" customWidth="1"/>
    <col min="9" max="9" width="11.625" customWidth="1"/>
    <col min="10" max="11" width="11.125" customWidth="1"/>
    <col min="12" max="15" width="11.625" customWidth="1"/>
  </cols>
  <sheetData>
    <row r="1" spans="2:15" ht="35.25" x14ac:dyDescent="0.4">
      <c r="B1" s="145" t="s">
        <v>129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</row>
    <row r="2" spans="2:15" x14ac:dyDescent="0.4">
      <c r="O2" s="1" t="s">
        <v>130</v>
      </c>
    </row>
    <row r="3" spans="2:15" x14ac:dyDescent="0.4">
      <c r="B3" s="48"/>
      <c r="C3" s="49"/>
      <c r="D3" s="143" t="s">
        <v>131</v>
      </c>
      <c r="E3" s="146"/>
      <c r="F3" s="147"/>
      <c r="G3" s="143" t="s">
        <v>132</v>
      </c>
      <c r="H3" s="146"/>
      <c r="I3" s="147"/>
      <c r="J3" s="143" t="s">
        <v>133</v>
      </c>
      <c r="K3" s="146"/>
      <c r="L3" s="147"/>
      <c r="M3" s="143" t="s">
        <v>134</v>
      </c>
      <c r="N3" s="144"/>
      <c r="O3" s="148" t="s">
        <v>135</v>
      </c>
    </row>
    <row r="4" spans="2:15" x14ac:dyDescent="0.4">
      <c r="B4" s="50"/>
      <c r="C4" s="51"/>
      <c r="D4" s="52" t="s">
        <v>136</v>
      </c>
      <c r="E4" s="53" t="s">
        <v>137</v>
      </c>
      <c r="F4" s="54" t="s">
        <v>138</v>
      </c>
      <c r="G4" s="52" t="s">
        <v>136</v>
      </c>
      <c r="H4" s="55" t="s">
        <v>137</v>
      </c>
      <c r="I4" s="54" t="s">
        <v>138</v>
      </c>
      <c r="J4" s="55" t="s">
        <v>136</v>
      </c>
      <c r="K4" s="55" t="s">
        <v>137</v>
      </c>
      <c r="L4" s="54" t="s">
        <v>138</v>
      </c>
      <c r="M4" s="56" t="s">
        <v>136</v>
      </c>
      <c r="N4" s="57" t="s">
        <v>137</v>
      </c>
      <c r="O4" s="149"/>
    </row>
    <row r="5" spans="2:15" x14ac:dyDescent="0.4">
      <c r="B5" s="140" t="s">
        <v>139</v>
      </c>
      <c r="C5" s="58" t="s">
        <v>140</v>
      </c>
      <c r="D5" s="59">
        <v>3200000</v>
      </c>
      <c r="E5" s="60">
        <v>1600000</v>
      </c>
      <c r="F5" s="61">
        <f>SUM(D5:E5)</f>
        <v>4800000</v>
      </c>
      <c r="G5" s="60">
        <v>2300000</v>
      </c>
      <c r="H5" s="60">
        <v>4800000</v>
      </c>
      <c r="I5" s="61">
        <f>SUM(G5:H5)</f>
        <v>7100000</v>
      </c>
      <c r="J5" s="60">
        <v>1900000</v>
      </c>
      <c r="K5" s="60">
        <v>1800000</v>
      </c>
      <c r="L5" s="61">
        <f>SUM(J5:K5)</f>
        <v>3700000</v>
      </c>
      <c r="M5" s="60">
        <f>D5+G5+J5</f>
        <v>7400000</v>
      </c>
      <c r="N5" s="62">
        <f>E5+H5+K5</f>
        <v>8200000</v>
      </c>
      <c r="O5" s="63">
        <f>SUM(M5:N5)</f>
        <v>15600000</v>
      </c>
    </row>
    <row r="6" spans="2:15" x14ac:dyDescent="0.4">
      <c r="B6" s="141"/>
      <c r="C6" s="64" t="s">
        <v>141</v>
      </c>
      <c r="D6" s="65">
        <v>260000</v>
      </c>
      <c r="E6" s="66">
        <v>5600000</v>
      </c>
      <c r="F6" s="67">
        <f t="shared" ref="F6:F36" si="0">SUM(D6:E6)</f>
        <v>5860000</v>
      </c>
      <c r="G6" s="66">
        <v>2600000</v>
      </c>
      <c r="H6" s="66">
        <v>1200000</v>
      </c>
      <c r="I6" s="67">
        <f t="shared" ref="I6" si="1">SUM(G6:H6)</f>
        <v>3800000</v>
      </c>
      <c r="J6" s="66">
        <v>1500000</v>
      </c>
      <c r="K6" s="66">
        <v>2300000</v>
      </c>
      <c r="L6" s="67">
        <f t="shared" ref="L6" si="2">SUM(J6:K6)</f>
        <v>3800000</v>
      </c>
      <c r="M6" s="66">
        <f>D6+G6+J6</f>
        <v>4360000</v>
      </c>
      <c r="N6" s="68">
        <f>E6+H6+K6</f>
        <v>9100000</v>
      </c>
      <c r="O6" s="69">
        <f t="shared" ref="O6:O38" si="3">SUM(M6:N6)</f>
        <v>13460000</v>
      </c>
    </row>
    <row r="7" spans="2:15" x14ac:dyDescent="0.4">
      <c r="B7" s="142"/>
      <c r="C7" s="70" t="s">
        <v>138</v>
      </c>
      <c r="D7" s="71">
        <f t="shared" ref="D7:N7" si="4">SUM(D5:D6)</f>
        <v>3460000</v>
      </c>
      <c r="E7" s="72">
        <f t="shared" si="4"/>
        <v>7200000</v>
      </c>
      <c r="F7" s="73">
        <f t="shared" si="4"/>
        <v>10660000</v>
      </c>
      <c r="G7" s="72">
        <f t="shared" si="4"/>
        <v>4900000</v>
      </c>
      <c r="H7" s="72">
        <f t="shared" si="4"/>
        <v>6000000</v>
      </c>
      <c r="I7" s="73">
        <f t="shared" si="4"/>
        <v>10900000</v>
      </c>
      <c r="J7" s="72">
        <f t="shared" si="4"/>
        <v>3400000</v>
      </c>
      <c r="K7" s="72">
        <f t="shared" si="4"/>
        <v>4100000</v>
      </c>
      <c r="L7" s="73">
        <f t="shared" si="4"/>
        <v>7500000</v>
      </c>
      <c r="M7" s="72">
        <f>SUM(M5:M6)</f>
        <v>11760000</v>
      </c>
      <c r="N7" s="74">
        <f t="shared" si="4"/>
        <v>17300000</v>
      </c>
      <c r="O7" s="75">
        <f t="shared" si="3"/>
        <v>29060000</v>
      </c>
    </row>
    <row r="8" spans="2:15" x14ac:dyDescent="0.4">
      <c r="B8" s="140" t="s">
        <v>142</v>
      </c>
      <c r="C8" s="58" t="s">
        <v>140</v>
      </c>
      <c r="D8" s="59">
        <v>2500000</v>
      </c>
      <c r="E8" s="60">
        <v>1250000</v>
      </c>
      <c r="F8" s="61">
        <f t="shared" si="0"/>
        <v>3750000</v>
      </c>
      <c r="G8" s="60">
        <v>1240000</v>
      </c>
      <c r="H8" s="60">
        <v>1140000</v>
      </c>
      <c r="I8" s="61">
        <f>SUM(G8:H8)</f>
        <v>2380000</v>
      </c>
      <c r="J8" s="60">
        <v>985000</v>
      </c>
      <c r="K8" s="60">
        <v>1250000</v>
      </c>
      <c r="L8" s="61">
        <f>SUM(J8:K8)</f>
        <v>2235000</v>
      </c>
      <c r="M8" s="60">
        <f t="shared" ref="M8:N36" si="5">D8+G8+J8</f>
        <v>4725000</v>
      </c>
      <c r="N8" s="62">
        <f t="shared" si="5"/>
        <v>3640000</v>
      </c>
      <c r="O8" s="63">
        <f t="shared" si="3"/>
        <v>8365000</v>
      </c>
    </row>
    <row r="9" spans="2:15" x14ac:dyDescent="0.4">
      <c r="B9" s="141"/>
      <c r="C9" s="64" t="s">
        <v>141</v>
      </c>
      <c r="D9" s="65">
        <v>1250000</v>
      </c>
      <c r="E9" s="66">
        <v>980000</v>
      </c>
      <c r="F9" s="67">
        <f t="shared" si="0"/>
        <v>2230000</v>
      </c>
      <c r="G9" s="66">
        <v>658000</v>
      </c>
      <c r="H9" s="66">
        <v>560000</v>
      </c>
      <c r="I9" s="67">
        <f t="shared" ref="I9:I10" si="6">SUM(G9:H9)</f>
        <v>1218000</v>
      </c>
      <c r="J9" s="66">
        <v>658000</v>
      </c>
      <c r="K9" s="66">
        <v>785000</v>
      </c>
      <c r="L9" s="67">
        <f t="shared" ref="L9:L10" si="7">SUM(J9:K9)</f>
        <v>1443000</v>
      </c>
      <c r="M9" s="66">
        <f t="shared" si="5"/>
        <v>2566000</v>
      </c>
      <c r="N9" s="68">
        <f t="shared" si="5"/>
        <v>2325000</v>
      </c>
      <c r="O9" s="69">
        <f t="shared" si="3"/>
        <v>4891000</v>
      </c>
    </row>
    <row r="10" spans="2:15" x14ac:dyDescent="0.4">
      <c r="B10" s="141"/>
      <c r="C10" s="64" t="s">
        <v>143</v>
      </c>
      <c r="D10" s="65">
        <v>800000</v>
      </c>
      <c r="E10" s="66">
        <v>2400000</v>
      </c>
      <c r="F10" s="67">
        <f t="shared" si="0"/>
        <v>3200000</v>
      </c>
      <c r="G10" s="66">
        <v>2300000</v>
      </c>
      <c r="H10" s="66">
        <v>8400000</v>
      </c>
      <c r="I10" s="67">
        <f t="shared" si="6"/>
        <v>10700000</v>
      </c>
      <c r="J10" s="66">
        <v>1980000</v>
      </c>
      <c r="K10" s="66">
        <v>1290000</v>
      </c>
      <c r="L10" s="67">
        <f t="shared" si="7"/>
        <v>3270000</v>
      </c>
      <c r="M10" s="66">
        <f t="shared" si="5"/>
        <v>5080000</v>
      </c>
      <c r="N10" s="68">
        <f t="shared" si="5"/>
        <v>12090000</v>
      </c>
      <c r="O10" s="69">
        <f t="shared" si="3"/>
        <v>17170000</v>
      </c>
    </row>
    <row r="11" spans="2:15" x14ac:dyDescent="0.4">
      <c r="B11" s="142"/>
      <c r="C11" s="70" t="s">
        <v>138</v>
      </c>
      <c r="D11" s="71">
        <f t="shared" ref="D11:N11" si="8">SUM(D8:D10)</f>
        <v>4550000</v>
      </c>
      <c r="E11" s="72">
        <f t="shared" si="8"/>
        <v>4630000</v>
      </c>
      <c r="F11" s="73">
        <f t="shared" si="8"/>
        <v>9180000</v>
      </c>
      <c r="G11" s="72">
        <f t="shared" si="8"/>
        <v>4198000</v>
      </c>
      <c r="H11" s="72">
        <f t="shared" si="8"/>
        <v>10100000</v>
      </c>
      <c r="I11" s="73">
        <f t="shared" si="8"/>
        <v>14298000</v>
      </c>
      <c r="J11" s="72">
        <f t="shared" si="8"/>
        <v>3623000</v>
      </c>
      <c r="K11" s="72">
        <f t="shared" si="8"/>
        <v>3325000</v>
      </c>
      <c r="L11" s="73">
        <f t="shared" si="8"/>
        <v>6948000</v>
      </c>
      <c r="M11" s="72">
        <f t="shared" si="8"/>
        <v>12371000</v>
      </c>
      <c r="N11" s="74">
        <f t="shared" si="8"/>
        <v>18055000</v>
      </c>
      <c r="O11" s="75">
        <f t="shared" si="3"/>
        <v>30426000</v>
      </c>
    </row>
    <row r="12" spans="2:15" x14ac:dyDescent="0.4">
      <c r="B12" s="140" t="s">
        <v>144</v>
      </c>
      <c r="C12" s="58" t="s">
        <v>140</v>
      </c>
      <c r="D12" s="59">
        <v>2800000</v>
      </c>
      <c r="E12" s="60">
        <v>2200000</v>
      </c>
      <c r="F12" s="61">
        <f t="shared" si="0"/>
        <v>5000000</v>
      </c>
      <c r="G12" s="60">
        <v>3300000</v>
      </c>
      <c r="H12" s="60">
        <v>810000</v>
      </c>
      <c r="I12" s="61">
        <f>SUM(G12:H12)</f>
        <v>4110000</v>
      </c>
      <c r="J12" s="60">
        <v>3000000</v>
      </c>
      <c r="K12" s="60">
        <v>260000</v>
      </c>
      <c r="L12" s="61">
        <f>SUM(J12:K12)</f>
        <v>3260000</v>
      </c>
      <c r="M12" s="60">
        <f t="shared" si="5"/>
        <v>9100000</v>
      </c>
      <c r="N12" s="62">
        <f t="shared" si="5"/>
        <v>3270000</v>
      </c>
      <c r="O12" s="63">
        <f t="shared" si="3"/>
        <v>12370000</v>
      </c>
    </row>
    <row r="13" spans="2:15" x14ac:dyDescent="0.4">
      <c r="B13" s="141"/>
      <c r="C13" s="64" t="s">
        <v>141</v>
      </c>
      <c r="D13" s="65">
        <v>4200000</v>
      </c>
      <c r="E13" s="66">
        <v>1200000</v>
      </c>
      <c r="F13" s="67">
        <f t="shared" si="0"/>
        <v>5400000</v>
      </c>
      <c r="G13" s="66">
        <v>2600000</v>
      </c>
      <c r="H13" s="66">
        <v>2900000</v>
      </c>
      <c r="I13" s="67">
        <f t="shared" ref="I13:I16" si="9">SUM(G13:H13)</f>
        <v>5500000</v>
      </c>
      <c r="J13" s="66">
        <v>3100000</v>
      </c>
      <c r="K13" s="66">
        <v>1900000</v>
      </c>
      <c r="L13" s="67">
        <f t="shared" ref="L13:L16" si="10">SUM(J13:K13)</f>
        <v>5000000</v>
      </c>
      <c r="M13" s="66">
        <f t="shared" si="5"/>
        <v>9900000</v>
      </c>
      <c r="N13" s="68">
        <f t="shared" si="5"/>
        <v>6000000</v>
      </c>
      <c r="O13" s="69">
        <f t="shared" si="3"/>
        <v>15900000</v>
      </c>
    </row>
    <row r="14" spans="2:15" x14ac:dyDescent="0.4">
      <c r="B14" s="141"/>
      <c r="C14" s="64" t="s">
        <v>143</v>
      </c>
      <c r="D14" s="65">
        <v>3800000</v>
      </c>
      <c r="E14" s="66">
        <v>800000</v>
      </c>
      <c r="F14" s="67">
        <f t="shared" si="0"/>
        <v>4600000</v>
      </c>
      <c r="G14" s="66">
        <v>2800000</v>
      </c>
      <c r="H14" s="66">
        <v>1300000</v>
      </c>
      <c r="I14" s="67">
        <f t="shared" si="9"/>
        <v>4100000</v>
      </c>
      <c r="J14" s="66">
        <v>2300000</v>
      </c>
      <c r="K14" s="66">
        <v>3900000</v>
      </c>
      <c r="L14" s="67">
        <f t="shared" si="10"/>
        <v>6200000</v>
      </c>
      <c r="M14" s="66">
        <f t="shared" si="5"/>
        <v>8900000</v>
      </c>
      <c r="N14" s="68">
        <f t="shared" si="5"/>
        <v>6000000</v>
      </c>
      <c r="O14" s="69">
        <f t="shared" si="3"/>
        <v>14900000</v>
      </c>
    </row>
    <row r="15" spans="2:15" x14ac:dyDescent="0.4">
      <c r="B15" s="141"/>
      <c r="C15" s="64" t="s">
        <v>145</v>
      </c>
      <c r="D15" s="65">
        <v>2350000</v>
      </c>
      <c r="E15" s="66">
        <v>985000</v>
      </c>
      <c r="F15" s="67">
        <f t="shared" si="0"/>
        <v>3335000</v>
      </c>
      <c r="G15" s="66">
        <v>985000</v>
      </c>
      <c r="H15" s="66">
        <v>2450000</v>
      </c>
      <c r="I15" s="67">
        <f t="shared" si="9"/>
        <v>3435000</v>
      </c>
      <c r="J15" s="66">
        <v>2340000</v>
      </c>
      <c r="K15" s="66">
        <v>685000</v>
      </c>
      <c r="L15" s="67">
        <f t="shared" si="10"/>
        <v>3025000</v>
      </c>
      <c r="M15" s="66">
        <f t="shared" si="5"/>
        <v>5675000</v>
      </c>
      <c r="N15" s="68">
        <f t="shared" si="5"/>
        <v>4120000</v>
      </c>
      <c r="O15" s="69">
        <f t="shared" si="3"/>
        <v>9795000</v>
      </c>
    </row>
    <row r="16" spans="2:15" x14ac:dyDescent="0.4">
      <c r="B16" s="141"/>
      <c r="C16" s="76" t="s">
        <v>146</v>
      </c>
      <c r="D16" s="77">
        <v>1000000</v>
      </c>
      <c r="E16" s="78">
        <v>2430000</v>
      </c>
      <c r="F16" s="79">
        <f t="shared" si="0"/>
        <v>3430000</v>
      </c>
      <c r="G16" s="78">
        <v>2200000</v>
      </c>
      <c r="H16" s="78">
        <v>1850000</v>
      </c>
      <c r="I16" s="79">
        <f t="shared" si="9"/>
        <v>4050000</v>
      </c>
      <c r="J16" s="78">
        <v>3230000</v>
      </c>
      <c r="K16" s="78">
        <v>540000</v>
      </c>
      <c r="L16" s="79">
        <f t="shared" si="10"/>
        <v>3770000</v>
      </c>
      <c r="M16" s="78">
        <f t="shared" si="5"/>
        <v>6430000</v>
      </c>
      <c r="N16" s="80">
        <f t="shared" si="5"/>
        <v>4820000</v>
      </c>
      <c r="O16" s="81">
        <f t="shared" si="3"/>
        <v>11250000</v>
      </c>
    </row>
    <row r="17" spans="2:15" x14ac:dyDescent="0.4">
      <c r="B17" s="142"/>
      <c r="C17" s="70" t="s">
        <v>138</v>
      </c>
      <c r="D17" s="71">
        <f>SUM(D12:D16)</f>
        <v>14150000</v>
      </c>
      <c r="E17" s="72">
        <f t="shared" ref="E17:N17" si="11">SUM(E12:E16)</f>
        <v>7615000</v>
      </c>
      <c r="F17" s="73">
        <f t="shared" si="11"/>
        <v>21765000</v>
      </c>
      <c r="G17" s="72">
        <f t="shared" si="11"/>
        <v>11885000</v>
      </c>
      <c r="H17" s="72">
        <f t="shared" si="11"/>
        <v>9310000</v>
      </c>
      <c r="I17" s="73">
        <f t="shared" si="11"/>
        <v>21195000</v>
      </c>
      <c r="J17" s="72">
        <f t="shared" si="11"/>
        <v>13970000</v>
      </c>
      <c r="K17" s="72">
        <f t="shared" si="11"/>
        <v>7285000</v>
      </c>
      <c r="L17" s="73">
        <f t="shared" si="11"/>
        <v>21255000</v>
      </c>
      <c r="M17" s="72">
        <f t="shared" si="11"/>
        <v>40005000</v>
      </c>
      <c r="N17" s="74">
        <f t="shared" si="11"/>
        <v>24210000</v>
      </c>
      <c r="O17" s="75">
        <f t="shared" si="3"/>
        <v>64215000</v>
      </c>
    </row>
    <row r="18" spans="2:15" x14ac:dyDescent="0.4">
      <c r="B18" s="140" t="s">
        <v>147</v>
      </c>
      <c r="C18" s="58" t="s">
        <v>140</v>
      </c>
      <c r="D18" s="59">
        <v>530000</v>
      </c>
      <c r="E18" s="60">
        <v>1200000</v>
      </c>
      <c r="F18" s="61">
        <f t="shared" si="0"/>
        <v>1730000</v>
      </c>
      <c r="G18" s="60">
        <v>720000</v>
      </c>
      <c r="H18" s="60">
        <v>599000</v>
      </c>
      <c r="I18" s="61">
        <f>SUM(G18:H18)</f>
        <v>1319000</v>
      </c>
      <c r="J18" s="60">
        <v>1326400</v>
      </c>
      <c r="K18" s="60">
        <v>242900</v>
      </c>
      <c r="L18" s="61">
        <f>SUM(J18:K18)</f>
        <v>1569300</v>
      </c>
      <c r="M18" s="60">
        <f t="shared" si="5"/>
        <v>2576400</v>
      </c>
      <c r="N18" s="62">
        <f t="shared" si="5"/>
        <v>2041900</v>
      </c>
      <c r="O18" s="63">
        <f t="shared" si="3"/>
        <v>4618300</v>
      </c>
    </row>
    <row r="19" spans="2:15" x14ac:dyDescent="0.4">
      <c r="B19" s="141"/>
      <c r="C19" s="64" t="s">
        <v>141</v>
      </c>
      <c r="D19" s="65">
        <v>870000</v>
      </c>
      <c r="E19" s="66">
        <v>360000</v>
      </c>
      <c r="F19" s="67">
        <f t="shared" si="0"/>
        <v>1230000</v>
      </c>
      <c r="G19" s="66">
        <v>2566000</v>
      </c>
      <c r="H19" s="66">
        <v>1550000</v>
      </c>
      <c r="I19" s="67">
        <f t="shared" ref="I19:I21" si="12">SUM(G19:H19)</f>
        <v>4116000</v>
      </c>
      <c r="J19" s="66">
        <v>2000000</v>
      </c>
      <c r="K19" s="66">
        <v>590000</v>
      </c>
      <c r="L19" s="67">
        <f t="shared" ref="L19:L21" si="13">SUM(J19:K19)</f>
        <v>2590000</v>
      </c>
      <c r="M19" s="66">
        <f t="shared" si="5"/>
        <v>5436000</v>
      </c>
      <c r="N19" s="68">
        <f t="shared" si="5"/>
        <v>2500000</v>
      </c>
      <c r="O19" s="69">
        <f t="shared" si="3"/>
        <v>7936000</v>
      </c>
    </row>
    <row r="20" spans="2:15" x14ac:dyDescent="0.4">
      <c r="B20" s="141"/>
      <c r="C20" s="64" t="s">
        <v>143</v>
      </c>
      <c r="D20" s="65">
        <v>2000000</v>
      </c>
      <c r="E20" s="66">
        <v>1900000</v>
      </c>
      <c r="F20" s="67">
        <f t="shared" si="0"/>
        <v>3900000</v>
      </c>
      <c r="G20" s="66">
        <v>2694000</v>
      </c>
      <c r="H20" s="66">
        <v>1280000</v>
      </c>
      <c r="I20" s="67">
        <f t="shared" si="12"/>
        <v>3974000</v>
      </c>
      <c r="J20" s="66">
        <v>560000</v>
      </c>
      <c r="K20" s="66">
        <v>1020000</v>
      </c>
      <c r="L20" s="67">
        <f t="shared" si="13"/>
        <v>1580000</v>
      </c>
      <c r="M20" s="66">
        <f t="shared" si="5"/>
        <v>5254000</v>
      </c>
      <c r="N20" s="68">
        <f t="shared" si="5"/>
        <v>4200000</v>
      </c>
      <c r="O20" s="69">
        <f t="shared" si="3"/>
        <v>9454000</v>
      </c>
    </row>
    <row r="21" spans="2:15" x14ac:dyDescent="0.4">
      <c r="B21" s="141"/>
      <c r="C21" s="76" t="s">
        <v>145</v>
      </c>
      <c r="D21" s="77">
        <v>259000</v>
      </c>
      <c r="E21" s="78">
        <v>5454000</v>
      </c>
      <c r="F21" s="79">
        <f t="shared" si="0"/>
        <v>5713000</v>
      </c>
      <c r="G21" s="78">
        <v>1388200</v>
      </c>
      <c r="H21" s="78">
        <v>2514000</v>
      </c>
      <c r="I21" s="79">
        <f t="shared" si="12"/>
        <v>3902200</v>
      </c>
      <c r="J21" s="78">
        <v>690000</v>
      </c>
      <c r="K21" s="78">
        <v>2600000</v>
      </c>
      <c r="L21" s="79">
        <f t="shared" si="13"/>
        <v>3290000</v>
      </c>
      <c r="M21" s="78">
        <f t="shared" si="5"/>
        <v>2337200</v>
      </c>
      <c r="N21" s="80">
        <f t="shared" si="5"/>
        <v>10568000</v>
      </c>
      <c r="O21" s="81">
        <f t="shared" si="3"/>
        <v>12905200</v>
      </c>
    </row>
    <row r="22" spans="2:15" x14ac:dyDescent="0.4">
      <c r="B22" s="142"/>
      <c r="C22" s="70" t="s">
        <v>138</v>
      </c>
      <c r="D22" s="71">
        <f>SUM(D18:D21)</f>
        <v>3659000</v>
      </c>
      <c r="E22" s="72">
        <f t="shared" ref="E22:N22" si="14">SUM(E18:E21)</f>
        <v>8914000</v>
      </c>
      <c r="F22" s="73">
        <f t="shared" si="14"/>
        <v>12573000</v>
      </c>
      <c r="G22" s="72">
        <f t="shared" si="14"/>
        <v>7368200</v>
      </c>
      <c r="H22" s="72">
        <f t="shared" si="14"/>
        <v>5943000</v>
      </c>
      <c r="I22" s="73">
        <f t="shared" si="14"/>
        <v>13311200</v>
      </c>
      <c r="J22" s="72">
        <f t="shared" si="14"/>
        <v>4576400</v>
      </c>
      <c r="K22" s="72">
        <f t="shared" si="14"/>
        <v>4452900</v>
      </c>
      <c r="L22" s="73">
        <f t="shared" si="14"/>
        <v>9029300</v>
      </c>
      <c r="M22" s="72">
        <f t="shared" si="14"/>
        <v>15603600</v>
      </c>
      <c r="N22" s="74">
        <f t="shared" si="14"/>
        <v>19309900</v>
      </c>
      <c r="O22" s="75">
        <f t="shared" si="3"/>
        <v>34913500</v>
      </c>
    </row>
    <row r="23" spans="2:15" x14ac:dyDescent="0.4">
      <c r="B23" s="140" t="s">
        <v>148</v>
      </c>
      <c r="C23" s="58" t="s">
        <v>140</v>
      </c>
      <c r="D23" s="59">
        <v>3200000</v>
      </c>
      <c r="E23" s="60">
        <v>3800000</v>
      </c>
      <c r="F23" s="61">
        <f t="shared" si="0"/>
        <v>7000000</v>
      </c>
      <c r="G23" s="60">
        <v>2300000</v>
      </c>
      <c r="H23" s="60">
        <v>7800000</v>
      </c>
      <c r="I23" s="61">
        <f>SUM(G23:H23)</f>
        <v>10100000</v>
      </c>
      <c r="J23" s="60">
        <v>2700000</v>
      </c>
      <c r="K23" s="60">
        <v>1600000</v>
      </c>
      <c r="L23" s="61">
        <f>SUM(J23:K23)</f>
        <v>4300000</v>
      </c>
      <c r="M23" s="60">
        <f t="shared" si="5"/>
        <v>8200000</v>
      </c>
      <c r="N23" s="62">
        <f t="shared" si="5"/>
        <v>13200000</v>
      </c>
      <c r="O23" s="63">
        <f t="shared" si="3"/>
        <v>21400000</v>
      </c>
    </row>
    <row r="24" spans="2:15" x14ac:dyDescent="0.4">
      <c r="B24" s="141"/>
      <c r="C24" s="64" t="s">
        <v>141</v>
      </c>
      <c r="D24" s="65">
        <v>4000000</v>
      </c>
      <c r="E24" s="66">
        <v>120000</v>
      </c>
      <c r="F24" s="67">
        <f t="shared" si="0"/>
        <v>4120000</v>
      </c>
      <c r="G24" s="66">
        <v>2500000</v>
      </c>
      <c r="H24" s="66">
        <v>1200000</v>
      </c>
      <c r="I24" s="67">
        <f t="shared" ref="I24:I25" si="15">SUM(G24:H24)</f>
        <v>3700000</v>
      </c>
      <c r="J24" s="66">
        <v>2600000</v>
      </c>
      <c r="K24" s="66">
        <v>6000000</v>
      </c>
      <c r="L24" s="67">
        <f t="shared" ref="L24:L25" si="16">SUM(J24:K24)</f>
        <v>8600000</v>
      </c>
      <c r="M24" s="66">
        <f t="shared" si="5"/>
        <v>9100000</v>
      </c>
      <c r="N24" s="68">
        <f t="shared" si="5"/>
        <v>7320000</v>
      </c>
      <c r="O24" s="69">
        <f t="shared" si="3"/>
        <v>16420000</v>
      </c>
    </row>
    <row r="25" spans="2:15" x14ac:dyDescent="0.4">
      <c r="B25" s="141"/>
      <c r="C25" s="76" t="s">
        <v>143</v>
      </c>
      <c r="D25" s="77">
        <v>98000</v>
      </c>
      <c r="E25" s="78">
        <v>568000</v>
      </c>
      <c r="F25" s="79">
        <f t="shared" si="0"/>
        <v>666000</v>
      </c>
      <c r="G25" s="78">
        <v>2140000</v>
      </c>
      <c r="H25" s="78">
        <v>875000</v>
      </c>
      <c r="I25" s="79">
        <f t="shared" si="15"/>
        <v>3015000</v>
      </c>
      <c r="J25" s="78">
        <v>2450000</v>
      </c>
      <c r="K25" s="78">
        <v>685000</v>
      </c>
      <c r="L25" s="79">
        <f t="shared" si="16"/>
        <v>3135000</v>
      </c>
      <c r="M25" s="78">
        <f t="shared" si="5"/>
        <v>4688000</v>
      </c>
      <c r="N25" s="80">
        <f t="shared" si="5"/>
        <v>2128000</v>
      </c>
      <c r="O25" s="81">
        <f t="shared" si="3"/>
        <v>6816000</v>
      </c>
    </row>
    <row r="26" spans="2:15" x14ac:dyDescent="0.4">
      <c r="B26" s="142"/>
      <c r="C26" s="70" t="s">
        <v>138</v>
      </c>
      <c r="D26" s="71">
        <f>SUM(D23:D25)</f>
        <v>7298000</v>
      </c>
      <c r="E26" s="72">
        <f t="shared" ref="E26:N26" si="17">SUM(E23:E25)</f>
        <v>4488000</v>
      </c>
      <c r="F26" s="73">
        <f t="shared" si="17"/>
        <v>11786000</v>
      </c>
      <c r="G26" s="72">
        <f t="shared" si="17"/>
        <v>6940000</v>
      </c>
      <c r="H26" s="72">
        <f t="shared" si="17"/>
        <v>9875000</v>
      </c>
      <c r="I26" s="73">
        <f t="shared" si="17"/>
        <v>16815000</v>
      </c>
      <c r="J26" s="72">
        <f t="shared" si="17"/>
        <v>7750000</v>
      </c>
      <c r="K26" s="72">
        <f t="shared" si="17"/>
        <v>8285000</v>
      </c>
      <c r="L26" s="73">
        <f t="shared" si="17"/>
        <v>16035000</v>
      </c>
      <c r="M26" s="72">
        <f t="shared" si="17"/>
        <v>21988000</v>
      </c>
      <c r="N26" s="74">
        <f t="shared" si="17"/>
        <v>22648000</v>
      </c>
      <c r="O26" s="75">
        <f t="shared" si="3"/>
        <v>44636000</v>
      </c>
    </row>
    <row r="27" spans="2:15" x14ac:dyDescent="0.4">
      <c r="B27" s="140" t="s">
        <v>149</v>
      </c>
      <c r="C27" s="58" t="s">
        <v>140</v>
      </c>
      <c r="D27" s="59">
        <v>3200000</v>
      </c>
      <c r="E27" s="60">
        <v>800000</v>
      </c>
      <c r="F27" s="61">
        <f t="shared" si="0"/>
        <v>4000000</v>
      </c>
      <c r="G27" s="60">
        <v>2200000</v>
      </c>
      <c r="H27" s="60">
        <v>3400000</v>
      </c>
      <c r="I27" s="61">
        <f>SUM(G27:H27)</f>
        <v>5600000</v>
      </c>
      <c r="J27" s="60">
        <v>2000000</v>
      </c>
      <c r="K27" s="60">
        <v>1800000</v>
      </c>
      <c r="L27" s="61">
        <f>SUM(J27:K27)</f>
        <v>3800000</v>
      </c>
      <c r="M27" s="60">
        <f t="shared" si="5"/>
        <v>7400000</v>
      </c>
      <c r="N27" s="62">
        <f t="shared" si="5"/>
        <v>6000000</v>
      </c>
      <c r="O27" s="63">
        <f t="shared" si="3"/>
        <v>13400000</v>
      </c>
    </row>
    <row r="28" spans="2:15" x14ac:dyDescent="0.4">
      <c r="B28" s="141"/>
      <c r="C28" s="64" t="s">
        <v>141</v>
      </c>
      <c r="D28" s="65">
        <v>4000000</v>
      </c>
      <c r="E28" s="66">
        <v>5000000</v>
      </c>
      <c r="F28" s="67">
        <f t="shared" si="0"/>
        <v>9000000</v>
      </c>
      <c r="G28" s="66">
        <v>2500000</v>
      </c>
      <c r="H28" s="66">
        <v>1500000</v>
      </c>
      <c r="I28" s="67">
        <f t="shared" ref="I28:I29" si="18">SUM(G28:H28)</f>
        <v>4000000</v>
      </c>
      <c r="J28" s="66">
        <v>2600000</v>
      </c>
      <c r="K28" s="66">
        <v>390000</v>
      </c>
      <c r="L28" s="67">
        <f t="shared" ref="L28:L29" si="19">SUM(J28:K28)</f>
        <v>2990000</v>
      </c>
      <c r="M28" s="66">
        <f t="shared" si="5"/>
        <v>9100000</v>
      </c>
      <c r="N28" s="68">
        <f t="shared" si="5"/>
        <v>6890000</v>
      </c>
      <c r="O28" s="69">
        <f t="shared" si="3"/>
        <v>15990000</v>
      </c>
    </row>
    <row r="29" spans="2:15" x14ac:dyDescent="0.4">
      <c r="B29" s="141"/>
      <c r="C29" s="76" t="s">
        <v>143</v>
      </c>
      <c r="D29" s="77">
        <v>3400000</v>
      </c>
      <c r="E29" s="78">
        <v>1500000</v>
      </c>
      <c r="F29" s="79">
        <f t="shared" si="0"/>
        <v>4900000</v>
      </c>
      <c r="G29" s="78">
        <v>4800000</v>
      </c>
      <c r="H29" s="78">
        <v>1600000</v>
      </c>
      <c r="I29" s="79">
        <f t="shared" si="18"/>
        <v>6400000</v>
      </c>
      <c r="J29" s="78">
        <v>3000000</v>
      </c>
      <c r="K29" s="78">
        <v>2500000</v>
      </c>
      <c r="L29" s="79">
        <f t="shared" si="19"/>
        <v>5500000</v>
      </c>
      <c r="M29" s="78">
        <f t="shared" si="5"/>
        <v>11200000</v>
      </c>
      <c r="N29" s="80">
        <f t="shared" si="5"/>
        <v>5600000</v>
      </c>
      <c r="O29" s="81">
        <f t="shared" si="3"/>
        <v>16800000</v>
      </c>
    </row>
    <row r="30" spans="2:15" x14ac:dyDescent="0.4">
      <c r="B30" s="142"/>
      <c r="C30" s="70" t="s">
        <v>138</v>
      </c>
      <c r="D30" s="71">
        <f>SUM(D27:D29)</f>
        <v>10600000</v>
      </c>
      <c r="E30" s="72">
        <f t="shared" ref="E30:N30" si="20">SUM(E27:E29)</f>
        <v>7300000</v>
      </c>
      <c r="F30" s="73">
        <f t="shared" si="20"/>
        <v>17900000</v>
      </c>
      <c r="G30" s="72">
        <f t="shared" si="20"/>
        <v>9500000</v>
      </c>
      <c r="H30" s="72">
        <f t="shared" si="20"/>
        <v>6500000</v>
      </c>
      <c r="I30" s="73">
        <f t="shared" si="20"/>
        <v>16000000</v>
      </c>
      <c r="J30" s="72">
        <f t="shared" si="20"/>
        <v>7600000</v>
      </c>
      <c r="K30" s="72">
        <f t="shared" si="20"/>
        <v>4690000</v>
      </c>
      <c r="L30" s="73">
        <f t="shared" si="20"/>
        <v>12290000</v>
      </c>
      <c r="M30" s="72">
        <f t="shared" si="20"/>
        <v>27700000</v>
      </c>
      <c r="N30" s="74">
        <f t="shared" si="20"/>
        <v>18490000</v>
      </c>
      <c r="O30" s="75">
        <f t="shared" si="3"/>
        <v>46190000</v>
      </c>
    </row>
    <row r="31" spans="2:15" x14ac:dyDescent="0.4">
      <c r="B31" s="140" t="s">
        <v>150</v>
      </c>
      <c r="C31" s="58" t="s">
        <v>140</v>
      </c>
      <c r="D31" s="59">
        <v>1250000</v>
      </c>
      <c r="E31" s="60">
        <v>985000</v>
      </c>
      <c r="F31" s="61">
        <f t="shared" si="0"/>
        <v>2235000</v>
      </c>
      <c r="G31" s="60">
        <v>983000</v>
      </c>
      <c r="H31" s="60">
        <v>652000</v>
      </c>
      <c r="I31" s="61">
        <f>SUM(G31:H31)</f>
        <v>1635000</v>
      </c>
      <c r="J31" s="60">
        <v>932000</v>
      </c>
      <c r="K31" s="60">
        <v>832000</v>
      </c>
      <c r="L31" s="61">
        <f>SUM(J31:K31)</f>
        <v>1764000</v>
      </c>
      <c r="M31" s="60">
        <f t="shared" si="5"/>
        <v>3165000</v>
      </c>
      <c r="N31" s="62">
        <f t="shared" si="5"/>
        <v>2469000</v>
      </c>
      <c r="O31" s="63">
        <f t="shared" si="3"/>
        <v>5634000</v>
      </c>
    </row>
    <row r="32" spans="2:15" x14ac:dyDescent="0.4">
      <c r="B32" s="141"/>
      <c r="C32" s="76" t="s">
        <v>141</v>
      </c>
      <c r="D32" s="77">
        <v>3250000</v>
      </c>
      <c r="E32" s="78">
        <v>800000</v>
      </c>
      <c r="F32" s="79">
        <f t="shared" si="0"/>
        <v>4050000</v>
      </c>
      <c r="G32" s="78">
        <v>1710000</v>
      </c>
      <c r="H32" s="78">
        <v>912000</v>
      </c>
      <c r="I32" s="79">
        <f>SUM(G32:H32)</f>
        <v>2622000</v>
      </c>
      <c r="J32" s="78">
        <v>1010000</v>
      </c>
      <c r="K32" s="78">
        <v>754000</v>
      </c>
      <c r="L32" s="79">
        <f>SUM(J32:K32)</f>
        <v>1764000</v>
      </c>
      <c r="M32" s="78">
        <f t="shared" si="5"/>
        <v>5970000</v>
      </c>
      <c r="N32" s="80">
        <f t="shared" si="5"/>
        <v>2466000</v>
      </c>
      <c r="O32" s="81">
        <f t="shared" si="3"/>
        <v>8436000</v>
      </c>
    </row>
    <row r="33" spans="2:15" x14ac:dyDescent="0.4">
      <c r="B33" s="142"/>
      <c r="C33" s="70" t="s">
        <v>138</v>
      </c>
      <c r="D33" s="71">
        <f>SUM(D31:D32)</f>
        <v>4500000</v>
      </c>
      <c r="E33" s="72">
        <f t="shared" ref="E33:N33" si="21">SUM(E31:E32)</f>
        <v>1785000</v>
      </c>
      <c r="F33" s="73">
        <f t="shared" si="21"/>
        <v>6285000</v>
      </c>
      <c r="G33" s="72">
        <f t="shared" si="21"/>
        <v>2693000</v>
      </c>
      <c r="H33" s="72">
        <f t="shared" si="21"/>
        <v>1564000</v>
      </c>
      <c r="I33" s="73">
        <f t="shared" si="21"/>
        <v>4257000</v>
      </c>
      <c r="J33" s="72">
        <f t="shared" si="21"/>
        <v>1942000</v>
      </c>
      <c r="K33" s="72">
        <f t="shared" si="21"/>
        <v>1586000</v>
      </c>
      <c r="L33" s="73">
        <f t="shared" si="21"/>
        <v>3528000</v>
      </c>
      <c r="M33" s="72">
        <f t="shared" si="21"/>
        <v>9135000</v>
      </c>
      <c r="N33" s="74">
        <f t="shared" si="21"/>
        <v>4935000</v>
      </c>
      <c r="O33" s="75">
        <f t="shared" si="3"/>
        <v>14070000</v>
      </c>
    </row>
    <row r="34" spans="2:15" x14ac:dyDescent="0.4">
      <c r="B34" s="140" t="s">
        <v>151</v>
      </c>
      <c r="C34" s="58" t="s">
        <v>140</v>
      </c>
      <c r="D34" s="59">
        <v>3000000</v>
      </c>
      <c r="E34" s="60">
        <v>60000</v>
      </c>
      <c r="F34" s="61">
        <f t="shared" si="0"/>
        <v>3060000</v>
      </c>
      <c r="G34" s="60">
        <v>2300000</v>
      </c>
      <c r="H34" s="60">
        <v>480000</v>
      </c>
      <c r="I34" s="61">
        <f>SUM(G34:H34)</f>
        <v>2780000</v>
      </c>
      <c r="J34" s="60">
        <v>2000000</v>
      </c>
      <c r="K34" s="60">
        <v>3000000</v>
      </c>
      <c r="L34" s="61">
        <f>SUM(J34:K34)</f>
        <v>5000000</v>
      </c>
      <c r="M34" s="60">
        <f t="shared" si="5"/>
        <v>7300000</v>
      </c>
      <c r="N34" s="62">
        <f t="shared" si="5"/>
        <v>3540000</v>
      </c>
      <c r="O34" s="63">
        <f t="shared" si="3"/>
        <v>10840000</v>
      </c>
    </row>
    <row r="35" spans="2:15" x14ac:dyDescent="0.4">
      <c r="B35" s="141"/>
      <c r="C35" s="64" t="s">
        <v>141</v>
      </c>
      <c r="D35" s="65">
        <v>4100000</v>
      </c>
      <c r="E35" s="66">
        <v>9000000</v>
      </c>
      <c r="F35" s="67">
        <f t="shared" si="0"/>
        <v>13100000</v>
      </c>
      <c r="G35" s="66">
        <v>2500000</v>
      </c>
      <c r="H35" s="66">
        <v>2300000</v>
      </c>
      <c r="I35" s="67">
        <f t="shared" ref="I35:I36" si="22">SUM(G35:H35)</f>
        <v>4800000</v>
      </c>
      <c r="J35" s="66">
        <v>2600000</v>
      </c>
      <c r="K35" s="66">
        <v>1300000</v>
      </c>
      <c r="L35" s="67">
        <f t="shared" ref="L35:L36" si="23">SUM(J35:K35)</f>
        <v>3900000</v>
      </c>
      <c r="M35" s="66">
        <f t="shared" si="5"/>
        <v>9200000</v>
      </c>
      <c r="N35" s="68">
        <f t="shared" si="5"/>
        <v>12600000</v>
      </c>
      <c r="O35" s="69">
        <f t="shared" si="3"/>
        <v>21800000</v>
      </c>
    </row>
    <row r="36" spans="2:15" x14ac:dyDescent="0.4">
      <c r="B36" s="141"/>
      <c r="C36" s="76" t="s">
        <v>143</v>
      </c>
      <c r="D36" s="77">
        <v>1240000</v>
      </c>
      <c r="E36" s="78">
        <v>98000</v>
      </c>
      <c r="F36" s="79">
        <f t="shared" si="0"/>
        <v>1338000</v>
      </c>
      <c r="G36" s="78">
        <v>56000</v>
      </c>
      <c r="H36" s="78">
        <v>78000</v>
      </c>
      <c r="I36" s="79">
        <f t="shared" si="22"/>
        <v>134000</v>
      </c>
      <c r="J36" s="78">
        <v>1240000</v>
      </c>
      <c r="K36" s="78">
        <v>78000</v>
      </c>
      <c r="L36" s="79">
        <f t="shared" si="23"/>
        <v>1318000</v>
      </c>
      <c r="M36" s="78">
        <f t="shared" si="5"/>
        <v>2536000</v>
      </c>
      <c r="N36" s="80">
        <f t="shared" si="5"/>
        <v>254000</v>
      </c>
      <c r="O36" s="81">
        <f t="shared" si="3"/>
        <v>2790000</v>
      </c>
    </row>
    <row r="37" spans="2:15" x14ac:dyDescent="0.4">
      <c r="B37" s="142"/>
      <c r="C37" s="70" t="s">
        <v>138</v>
      </c>
      <c r="D37" s="71">
        <f t="shared" ref="D37:M37" si="24">SUM(D34:D36)</f>
        <v>8340000</v>
      </c>
      <c r="E37" s="72">
        <f t="shared" si="24"/>
        <v>9158000</v>
      </c>
      <c r="F37" s="73">
        <f t="shared" si="24"/>
        <v>17498000</v>
      </c>
      <c r="G37" s="72">
        <f t="shared" si="24"/>
        <v>4856000</v>
      </c>
      <c r="H37" s="72">
        <f t="shared" si="24"/>
        <v>2858000</v>
      </c>
      <c r="I37" s="73">
        <f t="shared" si="24"/>
        <v>7714000</v>
      </c>
      <c r="J37" s="72">
        <f t="shared" si="24"/>
        <v>5840000</v>
      </c>
      <c r="K37" s="72">
        <f t="shared" si="24"/>
        <v>4378000</v>
      </c>
      <c r="L37" s="73">
        <f t="shared" si="24"/>
        <v>10218000</v>
      </c>
      <c r="M37" s="72">
        <f t="shared" si="24"/>
        <v>19036000</v>
      </c>
      <c r="N37" s="74">
        <f>SUM(N34:N36)</f>
        <v>16394000</v>
      </c>
      <c r="O37" s="75">
        <f t="shared" si="3"/>
        <v>35430000</v>
      </c>
    </row>
    <row r="38" spans="2:15" x14ac:dyDescent="0.4">
      <c r="B38" s="143" t="s">
        <v>135</v>
      </c>
      <c r="C38" s="144"/>
      <c r="D38" s="82">
        <f t="shared" ref="D38:N38" si="25">D7+D11+D17+D22+D26+D30+D33+D37</f>
        <v>56557000</v>
      </c>
      <c r="E38" s="83">
        <f t="shared" si="25"/>
        <v>51090000</v>
      </c>
      <c r="F38" s="75">
        <f t="shared" si="25"/>
        <v>107647000</v>
      </c>
      <c r="G38" s="83">
        <f t="shared" si="25"/>
        <v>52340200</v>
      </c>
      <c r="H38" s="83">
        <f t="shared" si="25"/>
        <v>52150000</v>
      </c>
      <c r="I38" s="75">
        <f t="shared" si="25"/>
        <v>104490200</v>
      </c>
      <c r="J38" s="83">
        <f t="shared" si="25"/>
        <v>48701400</v>
      </c>
      <c r="K38" s="83">
        <f t="shared" si="25"/>
        <v>38101900</v>
      </c>
      <c r="L38" s="75">
        <f t="shared" si="25"/>
        <v>86803300</v>
      </c>
      <c r="M38" s="83">
        <f t="shared" si="25"/>
        <v>157598600</v>
      </c>
      <c r="N38" s="84">
        <f t="shared" si="25"/>
        <v>141341900</v>
      </c>
      <c r="O38" s="75">
        <f t="shared" si="3"/>
        <v>298940500</v>
      </c>
    </row>
  </sheetData>
  <mergeCells count="15">
    <mergeCell ref="B31:B33"/>
    <mergeCell ref="B34:B37"/>
    <mergeCell ref="B38:C38"/>
    <mergeCell ref="B5:B7"/>
    <mergeCell ref="B8:B11"/>
    <mergeCell ref="B12:B17"/>
    <mergeCell ref="B18:B22"/>
    <mergeCell ref="B23:B26"/>
    <mergeCell ref="B27:B30"/>
    <mergeCell ref="B1:O1"/>
    <mergeCell ref="D3:F3"/>
    <mergeCell ref="G3:I3"/>
    <mergeCell ref="J3:L3"/>
    <mergeCell ref="M3:N3"/>
    <mergeCell ref="O3:O4"/>
  </mergeCells>
  <phoneticPr fontId="1"/>
  <pageMargins left="0.70866141732283472" right="0.70866141732283472" top="0.74803149606299213" bottom="0.74803149606299213" header="0.31496062992125984" footer="0.31496062992125984"/>
  <pageSetup paperSize="9" scale="78" orientation="landscape" r:id="rId1"/>
  <rowBreaks count="1" manualBreakCount="1">
    <brk id="22" min="1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39997558519241921"/>
  </sheetPr>
  <dimension ref="B1:H137"/>
  <sheetViews>
    <sheetView zoomScaleNormal="100" workbookViewId="0">
      <selection activeCell="B1" sqref="B1:O1"/>
    </sheetView>
  </sheetViews>
  <sheetFormatPr defaultRowHeight="18.75" x14ac:dyDescent="0.4"/>
  <cols>
    <col min="1" max="1" width="1.625" customWidth="1"/>
    <col min="3" max="4" width="20.625" customWidth="1"/>
    <col min="5" max="5" width="15.625" customWidth="1"/>
    <col min="6" max="7" width="6.625" customWidth="1"/>
    <col min="8" max="8" width="10.625" customWidth="1"/>
  </cols>
  <sheetData>
    <row r="1" spans="2:8" ht="24" x14ac:dyDescent="0.4">
      <c r="B1" s="85" t="s">
        <v>199</v>
      </c>
    </row>
    <row r="2" spans="2:8" x14ac:dyDescent="0.4">
      <c r="E2" s="1" t="s">
        <v>78</v>
      </c>
    </row>
    <row r="3" spans="2:8" x14ac:dyDescent="0.4">
      <c r="B3" s="87" t="s">
        <v>155</v>
      </c>
      <c r="C3" s="87" t="s">
        <v>157</v>
      </c>
      <c r="D3" s="87" t="s">
        <v>158</v>
      </c>
      <c r="E3" s="87" t="s">
        <v>159</v>
      </c>
    </row>
    <row r="4" spans="2:8" x14ac:dyDescent="0.4">
      <c r="B4" s="16" t="s">
        <v>162</v>
      </c>
      <c r="C4" s="18"/>
      <c r="D4" s="18"/>
      <c r="E4" s="89">
        <f t="shared" ref="E4:E10" si="0">SUM(C4:D4)</f>
        <v>0</v>
      </c>
    </row>
    <row r="5" spans="2:8" x14ac:dyDescent="0.4">
      <c r="B5" s="16" t="s">
        <v>165</v>
      </c>
      <c r="C5" s="18"/>
      <c r="D5" s="18"/>
      <c r="E5" s="89">
        <f t="shared" si="0"/>
        <v>0</v>
      </c>
    </row>
    <row r="6" spans="2:8" x14ac:dyDescent="0.4">
      <c r="B6" s="16" t="s">
        <v>167</v>
      </c>
      <c r="C6" s="18"/>
      <c r="D6" s="18"/>
      <c r="E6" s="89">
        <f t="shared" si="0"/>
        <v>0</v>
      </c>
    </row>
    <row r="7" spans="2:8" x14ac:dyDescent="0.4">
      <c r="B7" s="16" t="s">
        <v>169</v>
      </c>
      <c r="C7" s="18"/>
      <c r="D7" s="18"/>
      <c r="E7" s="89">
        <f t="shared" si="0"/>
        <v>0</v>
      </c>
    </row>
    <row r="8" spans="2:8" x14ac:dyDescent="0.4">
      <c r="B8" s="16" t="s">
        <v>160</v>
      </c>
      <c r="C8" s="18"/>
      <c r="D8" s="18"/>
      <c r="E8" s="89">
        <f t="shared" si="0"/>
        <v>0</v>
      </c>
    </row>
    <row r="9" spans="2:8" x14ac:dyDescent="0.4">
      <c r="B9" s="16" t="s">
        <v>163</v>
      </c>
      <c r="C9" s="18"/>
      <c r="D9" s="18"/>
      <c r="E9" s="89">
        <f t="shared" si="0"/>
        <v>0</v>
      </c>
    </row>
    <row r="10" spans="2:8" x14ac:dyDescent="0.4">
      <c r="B10" s="87" t="s">
        <v>159</v>
      </c>
      <c r="C10" s="89">
        <f>SUM(C4:C9)</f>
        <v>0</v>
      </c>
      <c r="D10" s="89">
        <f>SUM(D4:D9)</f>
        <v>0</v>
      </c>
      <c r="E10" s="89">
        <f t="shared" si="0"/>
        <v>0</v>
      </c>
    </row>
    <row r="12" spans="2:8" ht="24" x14ac:dyDescent="0.4">
      <c r="B12" s="85" t="s">
        <v>152</v>
      </c>
      <c r="H12" s="1" t="s">
        <v>153</v>
      </c>
    </row>
    <row r="13" spans="2:8" x14ac:dyDescent="0.4">
      <c r="H13" s="1" t="s">
        <v>78</v>
      </c>
    </row>
    <row r="14" spans="2:8" x14ac:dyDescent="0.4">
      <c r="B14" s="86" t="s">
        <v>154</v>
      </c>
      <c r="C14" s="86" t="s">
        <v>155</v>
      </c>
      <c r="D14" s="86" t="s">
        <v>1</v>
      </c>
      <c r="E14" s="86" t="s">
        <v>156</v>
      </c>
      <c r="F14" s="86" t="s">
        <v>2</v>
      </c>
      <c r="G14" s="86" t="s">
        <v>3</v>
      </c>
      <c r="H14" s="86" t="s">
        <v>4</v>
      </c>
    </row>
    <row r="15" spans="2:8" x14ac:dyDescent="0.4">
      <c r="B15" s="88">
        <v>43556</v>
      </c>
      <c r="C15" s="16" t="s">
        <v>160</v>
      </c>
      <c r="D15" s="16" t="s">
        <v>161</v>
      </c>
      <c r="E15" s="16" t="s">
        <v>158</v>
      </c>
      <c r="F15" s="18">
        <v>1200</v>
      </c>
      <c r="G15" s="16">
        <v>10</v>
      </c>
      <c r="H15" s="18">
        <f>F15*G15</f>
        <v>12000</v>
      </c>
    </row>
    <row r="16" spans="2:8" x14ac:dyDescent="0.4">
      <c r="B16" s="88">
        <v>43556</v>
      </c>
      <c r="C16" s="16" t="s">
        <v>163</v>
      </c>
      <c r="D16" s="16" t="s">
        <v>164</v>
      </c>
      <c r="E16" s="16" t="s">
        <v>157</v>
      </c>
      <c r="F16" s="18">
        <v>1500</v>
      </c>
      <c r="G16" s="16">
        <v>40</v>
      </c>
      <c r="H16" s="18">
        <f t="shared" ref="H16:H79" si="1">F16*G16</f>
        <v>60000</v>
      </c>
    </row>
    <row r="17" spans="2:8" x14ac:dyDescent="0.4">
      <c r="B17" s="88">
        <v>43559</v>
      </c>
      <c r="C17" s="16" t="s">
        <v>162</v>
      </c>
      <c r="D17" s="16" t="s">
        <v>166</v>
      </c>
      <c r="E17" s="16" t="s">
        <v>158</v>
      </c>
      <c r="F17" s="18">
        <v>1000</v>
      </c>
      <c r="G17" s="16">
        <v>10</v>
      </c>
      <c r="H17" s="18">
        <f t="shared" si="1"/>
        <v>10000</v>
      </c>
    </row>
    <row r="18" spans="2:8" x14ac:dyDescent="0.4">
      <c r="B18" s="88">
        <v>43560</v>
      </c>
      <c r="C18" s="16" t="s">
        <v>167</v>
      </c>
      <c r="D18" s="16" t="s">
        <v>168</v>
      </c>
      <c r="E18" s="16" t="s">
        <v>158</v>
      </c>
      <c r="F18" s="18">
        <v>1600</v>
      </c>
      <c r="G18" s="16">
        <v>20</v>
      </c>
      <c r="H18" s="18">
        <f t="shared" si="1"/>
        <v>32000</v>
      </c>
    </row>
    <row r="19" spans="2:8" x14ac:dyDescent="0.4">
      <c r="B19" s="88">
        <v>43560</v>
      </c>
      <c r="C19" s="16" t="s">
        <v>162</v>
      </c>
      <c r="D19" s="16" t="s">
        <v>170</v>
      </c>
      <c r="E19" s="16" t="s">
        <v>157</v>
      </c>
      <c r="F19" s="18">
        <v>1000</v>
      </c>
      <c r="G19" s="16">
        <v>15</v>
      </c>
      <c r="H19" s="18">
        <f t="shared" si="1"/>
        <v>15000</v>
      </c>
    </row>
    <row r="20" spans="2:8" x14ac:dyDescent="0.4">
      <c r="B20" s="88">
        <v>43563</v>
      </c>
      <c r="C20" s="16" t="s">
        <v>167</v>
      </c>
      <c r="D20" s="16" t="s">
        <v>170</v>
      </c>
      <c r="E20" s="16" t="s">
        <v>157</v>
      </c>
      <c r="F20" s="18">
        <v>1000</v>
      </c>
      <c r="G20" s="16">
        <v>50</v>
      </c>
      <c r="H20" s="18">
        <f t="shared" si="1"/>
        <v>50000</v>
      </c>
    </row>
    <row r="21" spans="2:8" x14ac:dyDescent="0.4">
      <c r="B21" s="88">
        <v>43563</v>
      </c>
      <c r="C21" s="16" t="s">
        <v>165</v>
      </c>
      <c r="D21" s="16" t="s">
        <v>164</v>
      </c>
      <c r="E21" s="16" t="s">
        <v>157</v>
      </c>
      <c r="F21" s="18">
        <v>1500</v>
      </c>
      <c r="G21" s="16">
        <v>40</v>
      </c>
      <c r="H21" s="18">
        <f t="shared" si="1"/>
        <v>60000</v>
      </c>
    </row>
    <row r="22" spans="2:8" x14ac:dyDescent="0.4">
      <c r="B22" s="88">
        <v>43566</v>
      </c>
      <c r="C22" s="16" t="s">
        <v>169</v>
      </c>
      <c r="D22" s="16" t="s">
        <v>171</v>
      </c>
      <c r="E22" s="16" t="s">
        <v>158</v>
      </c>
      <c r="F22" s="18">
        <v>1500</v>
      </c>
      <c r="G22" s="16">
        <v>30</v>
      </c>
      <c r="H22" s="18">
        <f t="shared" si="1"/>
        <v>45000</v>
      </c>
    </row>
    <row r="23" spans="2:8" x14ac:dyDescent="0.4">
      <c r="B23" s="88">
        <v>43567</v>
      </c>
      <c r="C23" s="16" t="s">
        <v>160</v>
      </c>
      <c r="D23" s="16" t="s">
        <v>172</v>
      </c>
      <c r="E23" s="16" t="s">
        <v>157</v>
      </c>
      <c r="F23" s="18">
        <v>1800</v>
      </c>
      <c r="G23" s="16">
        <v>10</v>
      </c>
      <c r="H23" s="18">
        <f t="shared" si="1"/>
        <v>18000</v>
      </c>
    </row>
    <row r="24" spans="2:8" x14ac:dyDescent="0.4">
      <c r="B24" s="88">
        <v>43570</v>
      </c>
      <c r="C24" s="16" t="s">
        <v>162</v>
      </c>
      <c r="D24" s="16" t="s">
        <v>161</v>
      </c>
      <c r="E24" s="16" t="s">
        <v>158</v>
      </c>
      <c r="F24" s="18">
        <v>1200</v>
      </c>
      <c r="G24" s="16">
        <v>10</v>
      </c>
      <c r="H24" s="18">
        <f t="shared" si="1"/>
        <v>12000</v>
      </c>
    </row>
    <row r="25" spans="2:8" x14ac:dyDescent="0.4">
      <c r="B25" s="88">
        <v>43573</v>
      </c>
      <c r="C25" s="16" t="s">
        <v>163</v>
      </c>
      <c r="D25" s="16" t="s">
        <v>161</v>
      </c>
      <c r="E25" s="16" t="s">
        <v>158</v>
      </c>
      <c r="F25" s="18">
        <v>1200</v>
      </c>
      <c r="G25" s="16">
        <v>10</v>
      </c>
      <c r="H25" s="18">
        <f t="shared" si="1"/>
        <v>12000</v>
      </c>
    </row>
    <row r="26" spans="2:8" x14ac:dyDescent="0.4">
      <c r="B26" s="88">
        <v>43574</v>
      </c>
      <c r="C26" s="16" t="s">
        <v>163</v>
      </c>
      <c r="D26" s="16" t="s">
        <v>164</v>
      </c>
      <c r="E26" s="16" t="s">
        <v>157</v>
      </c>
      <c r="F26" s="18">
        <v>1500</v>
      </c>
      <c r="G26" s="16">
        <v>40</v>
      </c>
      <c r="H26" s="18">
        <f t="shared" si="1"/>
        <v>60000</v>
      </c>
    </row>
    <row r="27" spans="2:8" x14ac:dyDescent="0.4">
      <c r="B27" s="88">
        <v>43574</v>
      </c>
      <c r="C27" s="16" t="s">
        <v>167</v>
      </c>
      <c r="D27" s="16" t="s">
        <v>164</v>
      </c>
      <c r="E27" s="16" t="s">
        <v>157</v>
      </c>
      <c r="F27" s="18">
        <v>1500</v>
      </c>
      <c r="G27" s="16">
        <v>40</v>
      </c>
      <c r="H27" s="18">
        <f t="shared" si="1"/>
        <v>60000</v>
      </c>
    </row>
    <row r="28" spans="2:8" x14ac:dyDescent="0.4">
      <c r="B28" s="88">
        <v>43577</v>
      </c>
      <c r="C28" s="16" t="s">
        <v>165</v>
      </c>
      <c r="D28" s="16" t="s">
        <v>168</v>
      </c>
      <c r="E28" s="16" t="s">
        <v>158</v>
      </c>
      <c r="F28" s="18">
        <v>1600</v>
      </c>
      <c r="G28" s="16">
        <v>65</v>
      </c>
      <c r="H28" s="18">
        <f t="shared" si="1"/>
        <v>104000</v>
      </c>
    </row>
    <row r="29" spans="2:8" x14ac:dyDescent="0.4">
      <c r="B29" s="88">
        <v>43580</v>
      </c>
      <c r="C29" s="16" t="s">
        <v>162</v>
      </c>
      <c r="D29" s="16" t="s">
        <v>173</v>
      </c>
      <c r="E29" s="16" t="s">
        <v>157</v>
      </c>
      <c r="F29" s="18">
        <v>2000</v>
      </c>
      <c r="G29" s="16">
        <v>50</v>
      </c>
      <c r="H29" s="18">
        <f t="shared" si="1"/>
        <v>100000</v>
      </c>
    </row>
    <row r="30" spans="2:8" x14ac:dyDescent="0.4">
      <c r="B30" s="88">
        <v>43581</v>
      </c>
      <c r="C30" s="16" t="s">
        <v>162</v>
      </c>
      <c r="D30" s="16" t="s">
        <v>164</v>
      </c>
      <c r="E30" s="16" t="s">
        <v>157</v>
      </c>
      <c r="F30" s="18">
        <v>1500</v>
      </c>
      <c r="G30" s="16">
        <v>40</v>
      </c>
      <c r="H30" s="18">
        <f t="shared" si="1"/>
        <v>60000</v>
      </c>
    </row>
    <row r="31" spans="2:8" x14ac:dyDescent="0.4">
      <c r="B31" s="88">
        <v>43583</v>
      </c>
      <c r="C31" s="16" t="s">
        <v>167</v>
      </c>
      <c r="D31" s="16" t="s">
        <v>170</v>
      </c>
      <c r="E31" s="16" t="s">
        <v>157</v>
      </c>
      <c r="F31" s="18">
        <v>1000</v>
      </c>
      <c r="G31" s="16">
        <v>10</v>
      </c>
      <c r="H31" s="18">
        <f t="shared" si="1"/>
        <v>10000</v>
      </c>
    </row>
    <row r="32" spans="2:8" x14ac:dyDescent="0.4">
      <c r="B32" s="88">
        <v>43587</v>
      </c>
      <c r="C32" s="16" t="s">
        <v>160</v>
      </c>
      <c r="D32" s="16" t="s">
        <v>172</v>
      </c>
      <c r="E32" s="16" t="s">
        <v>157</v>
      </c>
      <c r="F32" s="18">
        <v>1800</v>
      </c>
      <c r="G32" s="16">
        <v>10</v>
      </c>
      <c r="H32" s="18">
        <f t="shared" si="1"/>
        <v>18000</v>
      </c>
    </row>
    <row r="33" spans="2:8" x14ac:dyDescent="0.4">
      <c r="B33" s="88">
        <v>43591</v>
      </c>
      <c r="C33" s="16" t="s">
        <v>167</v>
      </c>
      <c r="D33" s="16" t="s">
        <v>171</v>
      </c>
      <c r="E33" s="16" t="s">
        <v>158</v>
      </c>
      <c r="F33" s="18">
        <v>1500</v>
      </c>
      <c r="G33" s="16">
        <v>30</v>
      </c>
      <c r="H33" s="18">
        <f t="shared" si="1"/>
        <v>45000</v>
      </c>
    </row>
    <row r="34" spans="2:8" x14ac:dyDescent="0.4">
      <c r="B34" s="88">
        <v>43594</v>
      </c>
      <c r="C34" s="16" t="s">
        <v>162</v>
      </c>
      <c r="D34" s="16" t="s">
        <v>168</v>
      </c>
      <c r="E34" s="16" t="s">
        <v>158</v>
      </c>
      <c r="F34" s="18">
        <v>1600</v>
      </c>
      <c r="G34" s="16">
        <v>20</v>
      </c>
      <c r="H34" s="18">
        <f t="shared" si="1"/>
        <v>32000</v>
      </c>
    </row>
    <row r="35" spans="2:8" x14ac:dyDescent="0.4">
      <c r="B35" s="88">
        <v>43594</v>
      </c>
      <c r="C35" s="16" t="s">
        <v>165</v>
      </c>
      <c r="D35" s="16" t="s">
        <v>161</v>
      </c>
      <c r="E35" s="16" t="s">
        <v>158</v>
      </c>
      <c r="F35" s="18">
        <v>1200</v>
      </c>
      <c r="G35" s="16">
        <v>10</v>
      </c>
      <c r="H35" s="18">
        <f t="shared" si="1"/>
        <v>12000</v>
      </c>
    </row>
    <row r="36" spans="2:8" x14ac:dyDescent="0.4">
      <c r="B36" s="88">
        <v>43594</v>
      </c>
      <c r="C36" s="16" t="s">
        <v>162</v>
      </c>
      <c r="D36" s="16" t="s">
        <v>164</v>
      </c>
      <c r="E36" s="16" t="s">
        <v>157</v>
      </c>
      <c r="F36" s="18">
        <v>1500</v>
      </c>
      <c r="G36" s="16">
        <v>40</v>
      </c>
      <c r="H36" s="18">
        <f t="shared" si="1"/>
        <v>60000</v>
      </c>
    </row>
    <row r="37" spans="2:8" x14ac:dyDescent="0.4">
      <c r="B37" s="88">
        <v>43595</v>
      </c>
      <c r="C37" s="16" t="s">
        <v>167</v>
      </c>
      <c r="D37" s="16" t="s">
        <v>172</v>
      </c>
      <c r="E37" s="16" t="s">
        <v>157</v>
      </c>
      <c r="F37" s="18">
        <v>1800</v>
      </c>
      <c r="G37" s="16">
        <v>10</v>
      </c>
      <c r="H37" s="18">
        <f t="shared" si="1"/>
        <v>18000</v>
      </c>
    </row>
    <row r="38" spans="2:8" x14ac:dyDescent="0.4">
      <c r="B38" s="88">
        <v>43596</v>
      </c>
      <c r="C38" s="16" t="s">
        <v>160</v>
      </c>
      <c r="D38" s="16" t="s">
        <v>171</v>
      </c>
      <c r="E38" s="16" t="s">
        <v>158</v>
      </c>
      <c r="F38" s="18">
        <v>1500</v>
      </c>
      <c r="G38" s="16">
        <v>30</v>
      </c>
      <c r="H38" s="18">
        <f t="shared" si="1"/>
        <v>45000</v>
      </c>
    </row>
    <row r="39" spans="2:8" x14ac:dyDescent="0.4">
      <c r="B39" s="88">
        <v>43596</v>
      </c>
      <c r="C39" s="16" t="s">
        <v>160</v>
      </c>
      <c r="D39" s="16" t="s">
        <v>161</v>
      </c>
      <c r="E39" s="16" t="s">
        <v>158</v>
      </c>
      <c r="F39" s="18">
        <v>1200</v>
      </c>
      <c r="G39" s="16">
        <v>10</v>
      </c>
      <c r="H39" s="18">
        <f t="shared" si="1"/>
        <v>12000</v>
      </c>
    </row>
    <row r="40" spans="2:8" x14ac:dyDescent="0.4">
      <c r="B40" s="88">
        <v>43598</v>
      </c>
      <c r="C40" s="16" t="s">
        <v>169</v>
      </c>
      <c r="D40" s="16" t="s">
        <v>164</v>
      </c>
      <c r="E40" s="16" t="s">
        <v>157</v>
      </c>
      <c r="F40" s="18">
        <v>1500</v>
      </c>
      <c r="G40" s="16">
        <v>30</v>
      </c>
      <c r="H40" s="18">
        <f t="shared" si="1"/>
        <v>45000</v>
      </c>
    </row>
    <row r="41" spans="2:8" x14ac:dyDescent="0.4">
      <c r="B41" s="88">
        <v>43598</v>
      </c>
      <c r="C41" s="16" t="s">
        <v>162</v>
      </c>
      <c r="D41" s="16" t="s">
        <v>168</v>
      </c>
      <c r="E41" s="16" t="s">
        <v>158</v>
      </c>
      <c r="F41" s="18">
        <v>1600</v>
      </c>
      <c r="G41" s="16">
        <v>20</v>
      </c>
      <c r="H41" s="18">
        <f t="shared" si="1"/>
        <v>32000</v>
      </c>
    </row>
    <row r="42" spans="2:8" x14ac:dyDescent="0.4">
      <c r="B42" s="88">
        <v>43601</v>
      </c>
      <c r="C42" s="16" t="s">
        <v>163</v>
      </c>
      <c r="D42" s="16" t="s">
        <v>164</v>
      </c>
      <c r="E42" s="16" t="s">
        <v>157</v>
      </c>
      <c r="F42" s="18">
        <v>1500</v>
      </c>
      <c r="G42" s="16">
        <v>40</v>
      </c>
      <c r="H42" s="18">
        <f t="shared" si="1"/>
        <v>60000</v>
      </c>
    </row>
    <row r="43" spans="2:8" x14ac:dyDescent="0.4">
      <c r="B43" s="88">
        <v>43605</v>
      </c>
      <c r="C43" s="16" t="s">
        <v>163</v>
      </c>
      <c r="D43" s="16" t="s">
        <v>170</v>
      </c>
      <c r="E43" s="16" t="s">
        <v>157</v>
      </c>
      <c r="F43" s="18">
        <v>1000</v>
      </c>
      <c r="G43" s="16">
        <v>10</v>
      </c>
      <c r="H43" s="18">
        <f t="shared" si="1"/>
        <v>10000</v>
      </c>
    </row>
    <row r="44" spans="2:8" x14ac:dyDescent="0.4">
      <c r="B44" s="88">
        <v>43605</v>
      </c>
      <c r="C44" s="16" t="s">
        <v>167</v>
      </c>
      <c r="D44" s="16" t="s">
        <v>166</v>
      </c>
      <c r="E44" s="16" t="s">
        <v>158</v>
      </c>
      <c r="F44" s="18">
        <v>1000</v>
      </c>
      <c r="G44" s="16">
        <v>10</v>
      </c>
      <c r="H44" s="18">
        <f t="shared" si="1"/>
        <v>10000</v>
      </c>
    </row>
    <row r="45" spans="2:8" x14ac:dyDescent="0.4">
      <c r="B45" s="88">
        <v>43608</v>
      </c>
      <c r="C45" s="16" t="s">
        <v>165</v>
      </c>
      <c r="D45" s="16" t="s">
        <v>170</v>
      </c>
      <c r="E45" s="16" t="s">
        <v>157</v>
      </c>
      <c r="F45" s="18">
        <v>1000</v>
      </c>
      <c r="G45" s="16">
        <v>10</v>
      </c>
      <c r="H45" s="18">
        <f t="shared" si="1"/>
        <v>10000</v>
      </c>
    </row>
    <row r="46" spans="2:8" x14ac:dyDescent="0.4">
      <c r="B46" s="88">
        <v>43609</v>
      </c>
      <c r="C46" s="16" t="s">
        <v>162</v>
      </c>
      <c r="D46" s="16" t="s">
        <v>171</v>
      </c>
      <c r="E46" s="16" t="s">
        <v>158</v>
      </c>
      <c r="F46" s="18">
        <v>1500</v>
      </c>
      <c r="G46" s="16">
        <v>30</v>
      </c>
      <c r="H46" s="18">
        <f t="shared" si="1"/>
        <v>45000</v>
      </c>
    </row>
    <row r="47" spans="2:8" x14ac:dyDescent="0.4">
      <c r="B47" s="88">
        <v>43612</v>
      </c>
      <c r="C47" s="16" t="s">
        <v>162</v>
      </c>
      <c r="D47" s="16" t="s">
        <v>172</v>
      </c>
      <c r="E47" s="16" t="s">
        <v>157</v>
      </c>
      <c r="F47" s="18">
        <v>1800</v>
      </c>
      <c r="G47" s="16">
        <v>10</v>
      </c>
      <c r="H47" s="18">
        <f t="shared" si="1"/>
        <v>18000</v>
      </c>
    </row>
    <row r="48" spans="2:8" x14ac:dyDescent="0.4">
      <c r="B48" s="88">
        <v>43612</v>
      </c>
      <c r="C48" s="16" t="s">
        <v>167</v>
      </c>
      <c r="D48" s="16" t="s">
        <v>161</v>
      </c>
      <c r="E48" s="16" t="s">
        <v>158</v>
      </c>
      <c r="F48" s="18">
        <v>1200</v>
      </c>
      <c r="G48" s="16">
        <v>10</v>
      </c>
      <c r="H48" s="18">
        <f t="shared" si="1"/>
        <v>12000</v>
      </c>
    </row>
    <row r="49" spans="2:8" x14ac:dyDescent="0.4">
      <c r="B49" s="88">
        <v>43615</v>
      </c>
      <c r="C49" s="16" t="s">
        <v>160</v>
      </c>
      <c r="D49" s="16" t="s">
        <v>161</v>
      </c>
      <c r="E49" s="16" t="s">
        <v>158</v>
      </c>
      <c r="F49" s="18">
        <v>1200</v>
      </c>
      <c r="G49" s="16">
        <v>10</v>
      </c>
      <c r="H49" s="18">
        <f t="shared" si="1"/>
        <v>12000</v>
      </c>
    </row>
    <row r="50" spans="2:8" x14ac:dyDescent="0.4">
      <c r="B50" s="88">
        <v>43615</v>
      </c>
      <c r="C50" s="16" t="s">
        <v>160</v>
      </c>
      <c r="D50" s="16" t="s">
        <v>164</v>
      </c>
      <c r="E50" s="16" t="s">
        <v>157</v>
      </c>
      <c r="F50" s="18">
        <v>1500</v>
      </c>
      <c r="G50" s="16">
        <v>40</v>
      </c>
      <c r="H50" s="18">
        <f t="shared" si="1"/>
        <v>60000</v>
      </c>
    </row>
    <row r="51" spans="2:8" x14ac:dyDescent="0.4">
      <c r="B51" s="88">
        <v>43616</v>
      </c>
      <c r="C51" s="16" t="s">
        <v>169</v>
      </c>
      <c r="D51" s="16" t="s">
        <v>164</v>
      </c>
      <c r="E51" s="16" t="s">
        <v>157</v>
      </c>
      <c r="F51" s="18">
        <v>1500</v>
      </c>
      <c r="G51" s="16">
        <v>40</v>
      </c>
      <c r="H51" s="18">
        <f t="shared" si="1"/>
        <v>60000</v>
      </c>
    </row>
    <row r="52" spans="2:8" x14ac:dyDescent="0.4">
      <c r="B52" s="88">
        <v>43619</v>
      </c>
      <c r="C52" s="16" t="s">
        <v>162</v>
      </c>
      <c r="D52" s="16" t="s">
        <v>168</v>
      </c>
      <c r="E52" s="16" t="s">
        <v>158</v>
      </c>
      <c r="F52" s="18">
        <v>1600</v>
      </c>
      <c r="G52" s="16">
        <v>80</v>
      </c>
      <c r="H52" s="18">
        <f t="shared" si="1"/>
        <v>128000</v>
      </c>
    </row>
    <row r="53" spans="2:8" x14ac:dyDescent="0.4">
      <c r="B53" s="88">
        <v>43622</v>
      </c>
      <c r="C53" s="16" t="s">
        <v>162</v>
      </c>
      <c r="D53" s="16" t="s">
        <v>164</v>
      </c>
      <c r="E53" s="16" t="s">
        <v>157</v>
      </c>
      <c r="F53" s="18">
        <v>1500</v>
      </c>
      <c r="G53" s="16">
        <v>40</v>
      </c>
      <c r="H53" s="18">
        <f t="shared" si="1"/>
        <v>60000</v>
      </c>
    </row>
    <row r="54" spans="2:8" x14ac:dyDescent="0.4">
      <c r="B54" s="88">
        <v>43623</v>
      </c>
      <c r="C54" s="16" t="s">
        <v>163</v>
      </c>
      <c r="D54" s="16" t="s">
        <v>173</v>
      </c>
      <c r="E54" s="16" t="s">
        <v>157</v>
      </c>
      <c r="F54" s="18">
        <v>2000</v>
      </c>
      <c r="G54" s="16">
        <v>50</v>
      </c>
      <c r="H54" s="18">
        <f t="shared" si="1"/>
        <v>100000</v>
      </c>
    </row>
    <row r="55" spans="2:8" x14ac:dyDescent="0.4">
      <c r="B55" s="88">
        <v>43626</v>
      </c>
      <c r="C55" s="16" t="s">
        <v>167</v>
      </c>
      <c r="D55" s="16" t="s">
        <v>170</v>
      </c>
      <c r="E55" s="16" t="s">
        <v>157</v>
      </c>
      <c r="F55" s="18">
        <v>1000</v>
      </c>
      <c r="G55" s="16">
        <v>10</v>
      </c>
      <c r="H55" s="18">
        <f t="shared" si="1"/>
        <v>10000</v>
      </c>
    </row>
    <row r="56" spans="2:8" x14ac:dyDescent="0.4">
      <c r="B56" s="88">
        <v>43626</v>
      </c>
      <c r="C56" s="16" t="s">
        <v>169</v>
      </c>
      <c r="D56" s="16" t="s">
        <v>161</v>
      </c>
      <c r="E56" s="16" t="s">
        <v>158</v>
      </c>
      <c r="F56" s="18">
        <v>1200</v>
      </c>
      <c r="G56" s="16">
        <v>10</v>
      </c>
      <c r="H56" s="18">
        <f t="shared" si="1"/>
        <v>12000</v>
      </c>
    </row>
    <row r="57" spans="2:8" x14ac:dyDescent="0.4">
      <c r="B57" s="88">
        <v>43629</v>
      </c>
      <c r="C57" s="16" t="s">
        <v>160</v>
      </c>
      <c r="D57" s="16" t="s">
        <v>172</v>
      </c>
      <c r="E57" s="16" t="s">
        <v>157</v>
      </c>
      <c r="F57" s="18">
        <v>1800</v>
      </c>
      <c r="G57" s="16">
        <v>10</v>
      </c>
      <c r="H57" s="18">
        <f t="shared" si="1"/>
        <v>18000</v>
      </c>
    </row>
    <row r="58" spans="2:8" x14ac:dyDescent="0.4">
      <c r="B58" s="88">
        <v>43629</v>
      </c>
      <c r="C58" s="16" t="s">
        <v>160</v>
      </c>
      <c r="D58" s="16" t="s">
        <v>171</v>
      </c>
      <c r="E58" s="16" t="s">
        <v>158</v>
      </c>
      <c r="F58" s="18">
        <v>1500</v>
      </c>
      <c r="G58" s="16">
        <v>30</v>
      </c>
      <c r="H58" s="18">
        <f t="shared" si="1"/>
        <v>45000</v>
      </c>
    </row>
    <row r="59" spans="2:8" x14ac:dyDescent="0.4">
      <c r="B59" s="88">
        <v>43631</v>
      </c>
      <c r="C59" s="16" t="s">
        <v>162</v>
      </c>
      <c r="D59" s="16" t="s">
        <v>164</v>
      </c>
      <c r="E59" s="16" t="s">
        <v>157</v>
      </c>
      <c r="F59" s="18">
        <v>1500</v>
      </c>
      <c r="G59" s="16">
        <v>40</v>
      </c>
      <c r="H59" s="18">
        <f t="shared" si="1"/>
        <v>60000</v>
      </c>
    </row>
    <row r="60" spans="2:8" x14ac:dyDescent="0.4">
      <c r="B60" s="88">
        <v>43631</v>
      </c>
      <c r="C60" s="16" t="s">
        <v>163</v>
      </c>
      <c r="D60" s="16" t="s">
        <v>168</v>
      </c>
      <c r="E60" s="16" t="s">
        <v>158</v>
      </c>
      <c r="F60" s="18">
        <v>1600</v>
      </c>
      <c r="G60" s="16">
        <v>20</v>
      </c>
      <c r="H60" s="18">
        <f t="shared" si="1"/>
        <v>32000</v>
      </c>
    </row>
    <row r="61" spans="2:8" x14ac:dyDescent="0.4">
      <c r="B61" s="88">
        <v>43632</v>
      </c>
      <c r="C61" s="16" t="s">
        <v>169</v>
      </c>
      <c r="D61" s="16" t="s">
        <v>171</v>
      </c>
      <c r="E61" s="16" t="s">
        <v>158</v>
      </c>
      <c r="F61" s="18">
        <v>1500</v>
      </c>
      <c r="G61" s="16">
        <v>30</v>
      </c>
      <c r="H61" s="18">
        <f t="shared" si="1"/>
        <v>45000</v>
      </c>
    </row>
    <row r="62" spans="2:8" x14ac:dyDescent="0.4">
      <c r="B62" s="88">
        <v>43636</v>
      </c>
      <c r="C62" s="16" t="s">
        <v>162</v>
      </c>
      <c r="D62" s="16" t="s">
        <v>172</v>
      </c>
      <c r="E62" s="16" t="s">
        <v>157</v>
      </c>
      <c r="F62" s="18">
        <v>1800</v>
      </c>
      <c r="G62" s="16">
        <v>10</v>
      </c>
      <c r="H62" s="18">
        <f t="shared" si="1"/>
        <v>18000</v>
      </c>
    </row>
    <row r="63" spans="2:8" x14ac:dyDescent="0.4">
      <c r="B63" s="88">
        <v>43636</v>
      </c>
      <c r="C63" s="16" t="s">
        <v>162</v>
      </c>
      <c r="D63" s="16" t="s">
        <v>161</v>
      </c>
      <c r="E63" s="16" t="s">
        <v>158</v>
      </c>
      <c r="F63" s="18">
        <v>1200</v>
      </c>
      <c r="G63" s="16">
        <v>10</v>
      </c>
      <c r="H63" s="18">
        <f t="shared" si="1"/>
        <v>12000</v>
      </c>
    </row>
    <row r="64" spans="2:8" x14ac:dyDescent="0.4">
      <c r="B64" s="88">
        <v>43639</v>
      </c>
      <c r="C64" s="16" t="s">
        <v>163</v>
      </c>
      <c r="D64" s="16" t="s">
        <v>168</v>
      </c>
      <c r="E64" s="16" t="s">
        <v>158</v>
      </c>
      <c r="F64" s="18">
        <v>1600</v>
      </c>
      <c r="G64" s="16">
        <v>20</v>
      </c>
      <c r="H64" s="18">
        <f t="shared" si="1"/>
        <v>32000</v>
      </c>
    </row>
    <row r="65" spans="2:8" x14ac:dyDescent="0.4">
      <c r="B65" s="88">
        <v>43639</v>
      </c>
      <c r="C65" s="16" t="s">
        <v>163</v>
      </c>
      <c r="D65" s="16" t="s">
        <v>164</v>
      </c>
      <c r="E65" s="16" t="s">
        <v>157</v>
      </c>
      <c r="F65" s="18">
        <v>1500</v>
      </c>
      <c r="G65" s="16">
        <v>40</v>
      </c>
      <c r="H65" s="18">
        <f t="shared" si="1"/>
        <v>60000</v>
      </c>
    </row>
    <row r="66" spans="2:8" x14ac:dyDescent="0.4">
      <c r="B66" s="88">
        <v>43643</v>
      </c>
      <c r="C66" s="16" t="s">
        <v>165</v>
      </c>
      <c r="D66" s="16" t="s">
        <v>170</v>
      </c>
      <c r="E66" s="16" t="s">
        <v>157</v>
      </c>
      <c r="F66" s="18">
        <v>1000</v>
      </c>
      <c r="G66" s="16">
        <v>50</v>
      </c>
      <c r="H66" s="18">
        <f t="shared" si="1"/>
        <v>50000</v>
      </c>
    </row>
    <row r="67" spans="2:8" x14ac:dyDescent="0.4">
      <c r="B67" s="88">
        <v>43644</v>
      </c>
      <c r="C67" s="16" t="s">
        <v>167</v>
      </c>
      <c r="D67" s="16" t="s">
        <v>164</v>
      </c>
      <c r="E67" s="16" t="s">
        <v>157</v>
      </c>
      <c r="F67" s="18">
        <v>1500</v>
      </c>
      <c r="G67" s="16">
        <v>40</v>
      </c>
      <c r="H67" s="18">
        <f t="shared" si="1"/>
        <v>60000</v>
      </c>
    </row>
    <row r="68" spans="2:8" x14ac:dyDescent="0.4">
      <c r="B68" s="88">
        <v>43644</v>
      </c>
      <c r="C68" s="16" t="s">
        <v>162</v>
      </c>
      <c r="D68" s="16" t="s">
        <v>166</v>
      </c>
      <c r="E68" s="16" t="s">
        <v>158</v>
      </c>
      <c r="F68" s="18">
        <v>1000</v>
      </c>
      <c r="G68" s="16">
        <v>10</v>
      </c>
      <c r="H68" s="18">
        <f t="shared" si="1"/>
        <v>10000</v>
      </c>
    </row>
    <row r="69" spans="2:8" x14ac:dyDescent="0.4">
      <c r="B69" s="88">
        <v>43646</v>
      </c>
      <c r="C69" s="16" t="s">
        <v>162</v>
      </c>
      <c r="D69" s="16" t="s">
        <v>170</v>
      </c>
      <c r="E69" s="16" t="s">
        <v>157</v>
      </c>
      <c r="F69" s="18">
        <v>1000</v>
      </c>
      <c r="G69" s="16">
        <v>10</v>
      </c>
      <c r="H69" s="18">
        <f t="shared" si="1"/>
        <v>10000</v>
      </c>
    </row>
    <row r="70" spans="2:8" x14ac:dyDescent="0.4">
      <c r="B70" s="88">
        <v>43647</v>
      </c>
      <c r="C70" s="16" t="s">
        <v>167</v>
      </c>
      <c r="D70" s="16" t="s">
        <v>172</v>
      </c>
      <c r="E70" s="16" t="s">
        <v>157</v>
      </c>
      <c r="F70" s="18">
        <v>1800</v>
      </c>
      <c r="G70" s="16">
        <v>10</v>
      </c>
      <c r="H70" s="18">
        <f t="shared" si="1"/>
        <v>18000</v>
      </c>
    </row>
    <row r="71" spans="2:8" x14ac:dyDescent="0.4">
      <c r="B71" s="88">
        <v>43650</v>
      </c>
      <c r="C71" s="16" t="s">
        <v>160</v>
      </c>
      <c r="D71" s="16" t="s">
        <v>171</v>
      </c>
      <c r="E71" s="16" t="s">
        <v>158</v>
      </c>
      <c r="F71" s="18">
        <v>1500</v>
      </c>
      <c r="G71" s="16">
        <v>30</v>
      </c>
      <c r="H71" s="18">
        <f t="shared" si="1"/>
        <v>45000</v>
      </c>
    </row>
    <row r="72" spans="2:8" x14ac:dyDescent="0.4">
      <c r="B72" s="88">
        <v>43650</v>
      </c>
      <c r="C72" s="16" t="s">
        <v>160</v>
      </c>
      <c r="D72" s="16" t="s">
        <v>161</v>
      </c>
      <c r="E72" s="16" t="s">
        <v>158</v>
      </c>
      <c r="F72" s="18">
        <v>1200</v>
      </c>
      <c r="G72" s="16">
        <v>10</v>
      </c>
      <c r="H72" s="18">
        <f t="shared" si="1"/>
        <v>12000</v>
      </c>
    </row>
    <row r="73" spans="2:8" x14ac:dyDescent="0.4">
      <c r="B73" s="88">
        <v>43653</v>
      </c>
      <c r="C73" s="16" t="s">
        <v>165</v>
      </c>
      <c r="D73" s="16" t="s">
        <v>164</v>
      </c>
      <c r="E73" s="16" t="s">
        <v>157</v>
      </c>
      <c r="F73" s="18">
        <v>1500</v>
      </c>
      <c r="G73" s="16">
        <v>40</v>
      </c>
      <c r="H73" s="18">
        <f t="shared" si="1"/>
        <v>60000</v>
      </c>
    </row>
    <row r="74" spans="2:8" x14ac:dyDescent="0.4">
      <c r="B74" s="88">
        <v>43653</v>
      </c>
      <c r="C74" s="16" t="s">
        <v>163</v>
      </c>
      <c r="D74" s="16" t="s">
        <v>161</v>
      </c>
      <c r="E74" s="16" t="s">
        <v>158</v>
      </c>
      <c r="F74" s="18">
        <v>1200</v>
      </c>
      <c r="G74" s="16">
        <v>10</v>
      </c>
      <c r="H74" s="18">
        <f t="shared" si="1"/>
        <v>12000</v>
      </c>
    </row>
    <row r="75" spans="2:8" x14ac:dyDescent="0.4">
      <c r="B75" s="88">
        <v>43653</v>
      </c>
      <c r="C75" s="16" t="s">
        <v>169</v>
      </c>
      <c r="D75" s="16" t="s">
        <v>164</v>
      </c>
      <c r="E75" s="16" t="s">
        <v>157</v>
      </c>
      <c r="F75" s="18">
        <v>1500</v>
      </c>
      <c r="G75" s="16">
        <v>40</v>
      </c>
      <c r="H75" s="18">
        <f t="shared" si="1"/>
        <v>60000</v>
      </c>
    </row>
    <row r="76" spans="2:8" x14ac:dyDescent="0.4">
      <c r="B76" s="88">
        <v>43654</v>
      </c>
      <c r="C76" s="16" t="s">
        <v>162</v>
      </c>
      <c r="D76" s="16" t="s">
        <v>164</v>
      </c>
      <c r="E76" s="16" t="s">
        <v>157</v>
      </c>
      <c r="F76" s="18">
        <v>1500</v>
      </c>
      <c r="G76" s="16">
        <v>40</v>
      </c>
      <c r="H76" s="18">
        <f t="shared" si="1"/>
        <v>60000</v>
      </c>
    </row>
    <row r="77" spans="2:8" x14ac:dyDescent="0.4">
      <c r="B77" s="88">
        <v>43657</v>
      </c>
      <c r="C77" s="16" t="s">
        <v>169</v>
      </c>
      <c r="D77" s="16" t="s">
        <v>173</v>
      </c>
      <c r="E77" s="16" t="s">
        <v>157</v>
      </c>
      <c r="F77" s="18">
        <v>2000</v>
      </c>
      <c r="G77" s="16">
        <v>50</v>
      </c>
      <c r="H77" s="18">
        <f t="shared" si="1"/>
        <v>100000</v>
      </c>
    </row>
    <row r="78" spans="2:8" x14ac:dyDescent="0.4">
      <c r="B78" s="88">
        <v>43658</v>
      </c>
      <c r="C78" s="16" t="s">
        <v>167</v>
      </c>
      <c r="D78" s="16" t="s">
        <v>168</v>
      </c>
      <c r="E78" s="16" t="s">
        <v>158</v>
      </c>
      <c r="F78" s="18">
        <v>1600</v>
      </c>
      <c r="G78" s="16">
        <v>20</v>
      </c>
      <c r="H78" s="18">
        <f t="shared" si="1"/>
        <v>32000</v>
      </c>
    </row>
    <row r="79" spans="2:8" x14ac:dyDescent="0.4">
      <c r="B79" s="88">
        <v>43660</v>
      </c>
      <c r="C79" s="16" t="s">
        <v>163</v>
      </c>
      <c r="D79" s="16" t="s">
        <v>170</v>
      </c>
      <c r="E79" s="16" t="s">
        <v>157</v>
      </c>
      <c r="F79" s="18">
        <v>1000</v>
      </c>
      <c r="G79" s="16">
        <v>10</v>
      </c>
      <c r="H79" s="18">
        <f t="shared" si="1"/>
        <v>10000</v>
      </c>
    </row>
    <row r="80" spans="2:8" x14ac:dyDescent="0.4">
      <c r="B80" s="88">
        <v>43660</v>
      </c>
      <c r="C80" s="16" t="s">
        <v>163</v>
      </c>
      <c r="D80" s="16" t="s">
        <v>172</v>
      </c>
      <c r="E80" s="16" t="s">
        <v>157</v>
      </c>
      <c r="F80" s="18">
        <v>1800</v>
      </c>
      <c r="G80" s="16">
        <v>20</v>
      </c>
      <c r="H80" s="18">
        <f t="shared" ref="H80:H137" si="2">F80*G80</f>
        <v>36000</v>
      </c>
    </row>
    <row r="81" spans="2:8" x14ac:dyDescent="0.4">
      <c r="B81" s="88">
        <v>43661</v>
      </c>
      <c r="C81" s="16" t="s">
        <v>167</v>
      </c>
      <c r="D81" s="16" t="s">
        <v>171</v>
      </c>
      <c r="E81" s="16" t="s">
        <v>158</v>
      </c>
      <c r="F81" s="18">
        <v>1500</v>
      </c>
      <c r="G81" s="16">
        <v>30</v>
      </c>
      <c r="H81" s="18">
        <f t="shared" si="2"/>
        <v>45000</v>
      </c>
    </row>
    <row r="82" spans="2:8" x14ac:dyDescent="0.4">
      <c r="B82" s="88">
        <v>43665</v>
      </c>
      <c r="C82" s="16" t="s">
        <v>165</v>
      </c>
      <c r="D82" s="16" t="s">
        <v>161</v>
      </c>
      <c r="E82" s="16" t="s">
        <v>158</v>
      </c>
      <c r="F82" s="18">
        <v>1200</v>
      </c>
      <c r="G82" s="16">
        <v>10</v>
      </c>
      <c r="H82" s="18">
        <f t="shared" si="2"/>
        <v>12000</v>
      </c>
    </row>
    <row r="83" spans="2:8" x14ac:dyDescent="0.4">
      <c r="B83" s="88">
        <v>43667</v>
      </c>
      <c r="C83" s="16" t="s">
        <v>162</v>
      </c>
      <c r="D83" s="16" t="s">
        <v>168</v>
      </c>
      <c r="E83" s="16" t="s">
        <v>158</v>
      </c>
      <c r="F83" s="18">
        <v>1600</v>
      </c>
      <c r="G83" s="16">
        <v>20</v>
      </c>
      <c r="H83" s="18">
        <f t="shared" si="2"/>
        <v>32000</v>
      </c>
    </row>
    <row r="84" spans="2:8" x14ac:dyDescent="0.4">
      <c r="B84" s="88">
        <v>43667</v>
      </c>
      <c r="C84" s="16" t="s">
        <v>162</v>
      </c>
      <c r="D84" s="16" t="s">
        <v>164</v>
      </c>
      <c r="E84" s="16" t="s">
        <v>157</v>
      </c>
      <c r="F84" s="18">
        <v>1500</v>
      </c>
      <c r="G84" s="16">
        <v>40</v>
      </c>
      <c r="H84" s="18">
        <f t="shared" si="2"/>
        <v>60000</v>
      </c>
    </row>
    <row r="85" spans="2:8" x14ac:dyDescent="0.4">
      <c r="B85" s="88">
        <v>43668</v>
      </c>
      <c r="C85" s="16" t="s">
        <v>167</v>
      </c>
      <c r="D85" s="16" t="s">
        <v>172</v>
      </c>
      <c r="E85" s="16" t="s">
        <v>157</v>
      </c>
      <c r="F85" s="18">
        <v>1800</v>
      </c>
      <c r="G85" s="16">
        <v>10</v>
      </c>
      <c r="H85" s="18">
        <f t="shared" si="2"/>
        <v>18000</v>
      </c>
    </row>
    <row r="86" spans="2:8" x14ac:dyDescent="0.4">
      <c r="B86" s="88">
        <v>43671</v>
      </c>
      <c r="C86" s="16" t="s">
        <v>160</v>
      </c>
      <c r="D86" s="16" t="s">
        <v>171</v>
      </c>
      <c r="E86" s="16" t="s">
        <v>158</v>
      </c>
      <c r="F86" s="18">
        <v>1500</v>
      </c>
      <c r="G86" s="16">
        <v>30</v>
      </c>
      <c r="H86" s="18">
        <f t="shared" si="2"/>
        <v>45000</v>
      </c>
    </row>
    <row r="87" spans="2:8" x14ac:dyDescent="0.4">
      <c r="B87" s="88">
        <v>43671</v>
      </c>
      <c r="C87" s="16" t="s">
        <v>165</v>
      </c>
      <c r="D87" s="16" t="s">
        <v>164</v>
      </c>
      <c r="E87" s="16" t="s">
        <v>157</v>
      </c>
      <c r="F87" s="18">
        <v>1500</v>
      </c>
      <c r="G87" s="16">
        <v>40</v>
      </c>
      <c r="H87" s="18">
        <f t="shared" si="2"/>
        <v>60000</v>
      </c>
    </row>
    <row r="88" spans="2:8" x14ac:dyDescent="0.4">
      <c r="B88" s="88">
        <v>43672</v>
      </c>
      <c r="C88" s="16" t="s">
        <v>160</v>
      </c>
      <c r="D88" s="16" t="s">
        <v>161</v>
      </c>
      <c r="E88" s="16" t="s">
        <v>158</v>
      </c>
      <c r="F88" s="18">
        <v>1200</v>
      </c>
      <c r="G88" s="16">
        <v>10</v>
      </c>
      <c r="H88" s="18">
        <f t="shared" si="2"/>
        <v>12000</v>
      </c>
    </row>
    <row r="89" spans="2:8" x14ac:dyDescent="0.4">
      <c r="B89" s="88">
        <v>43674</v>
      </c>
      <c r="C89" s="16" t="s">
        <v>169</v>
      </c>
      <c r="D89" s="16" t="s">
        <v>164</v>
      </c>
      <c r="E89" s="16" t="s">
        <v>157</v>
      </c>
      <c r="F89" s="18">
        <v>1500</v>
      </c>
      <c r="G89" s="16">
        <v>40</v>
      </c>
      <c r="H89" s="18">
        <f t="shared" si="2"/>
        <v>60000</v>
      </c>
    </row>
    <row r="90" spans="2:8" x14ac:dyDescent="0.4">
      <c r="B90" s="88">
        <v>43674</v>
      </c>
      <c r="C90" s="16" t="s">
        <v>163</v>
      </c>
      <c r="D90" s="16" t="s">
        <v>168</v>
      </c>
      <c r="E90" s="16" t="s">
        <v>158</v>
      </c>
      <c r="F90" s="18">
        <v>1600</v>
      </c>
      <c r="G90" s="16">
        <v>20</v>
      </c>
      <c r="H90" s="18">
        <f t="shared" si="2"/>
        <v>32000</v>
      </c>
    </row>
    <row r="91" spans="2:8" x14ac:dyDescent="0.4">
      <c r="B91" s="88">
        <v>43675</v>
      </c>
      <c r="C91" s="16" t="s">
        <v>167</v>
      </c>
      <c r="D91" s="16" t="s">
        <v>170</v>
      </c>
      <c r="E91" s="16" t="s">
        <v>157</v>
      </c>
      <c r="F91" s="18">
        <v>1000</v>
      </c>
      <c r="G91" s="16">
        <v>10</v>
      </c>
      <c r="H91" s="18">
        <f t="shared" si="2"/>
        <v>10000</v>
      </c>
    </row>
    <row r="92" spans="2:8" x14ac:dyDescent="0.4">
      <c r="B92" s="88">
        <v>43678</v>
      </c>
      <c r="C92" s="16" t="s">
        <v>162</v>
      </c>
      <c r="D92" s="16" t="s">
        <v>166</v>
      </c>
      <c r="E92" s="16" t="s">
        <v>158</v>
      </c>
      <c r="F92" s="18">
        <v>1000</v>
      </c>
      <c r="G92" s="16">
        <v>10</v>
      </c>
      <c r="H92" s="18">
        <f t="shared" si="2"/>
        <v>10000</v>
      </c>
    </row>
    <row r="93" spans="2:8" x14ac:dyDescent="0.4">
      <c r="B93" s="88">
        <v>43678</v>
      </c>
      <c r="C93" s="16" t="s">
        <v>162</v>
      </c>
      <c r="D93" s="16" t="s">
        <v>170</v>
      </c>
      <c r="E93" s="16" t="s">
        <v>157</v>
      </c>
      <c r="F93" s="18">
        <v>1000</v>
      </c>
      <c r="G93" s="16">
        <v>10</v>
      </c>
      <c r="H93" s="18">
        <f t="shared" si="2"/>
        <v>10000</v>
      </c>
    </row>
    <row r="94" spans="2:8" x14ac:dyDescent="0.4">
      <c r="B94" s="88">
        <v>43680</v>
      </c>
      <c r="C94" s="16" t="s">
        <v>167</v>
      </c>
      <c r="D94" s="16" t="s">
        <v>172</v>
      </c>
      <c r="E94" s="16" t="s">
        <v>157</v>
      </c>
      <c r="F94" s="18">
        <v>1800</v>
      </c>
      <c r="G94" s="16">
        <v>10</v>
      </c>
      <c r="H94" s="18">
        <f t="shared" si="2"/>
        <v>18000</v>
      </c>
    </row>
    <row r="95" spans="2:8" x14ac:dyDescent="0.4">
      <c r="B95" s="88">
        <v>43681</v>
      </c>
      <c r="C95" s="16" t="s">
        <v>160</v>
      </c>
      <c r="D95" s="16" t="s">
        <v>171</v>
      </c>
      <c r="E95" s="16" t="s">
        <v>158</v>
      </c>
      <c r="F95" s="18">
        <v>1500</v>
      </c>
      <c r="G95" s="16">
        <v>30</v>
      </c>
      <c r="H95" s="18">
        <f t="shared" si="2"/>
        <v>45000</v>
      </c>
    </row>
    <row r="96" spans="2:8" x14ac:dyDescent="0.4">
      <c r="B96" s="88">
        <v>43682</v>
      </c>
      <c r="C96" s="16" t="s">
        <v>160</v>
      </c>
      <c r="D96" s="16" t="s">
        <v>161</v>
      </c>
      <c r="E96" s="16" t="s">
        <v>158</v>
      </c>
      <c r="F96" s="18">
        <v>1200</v>
      </c>
      <c r="G96" s="16">
        <v>10</v>
      </c>
      <c r="H96" s="18">
        <f t="shared" si="2"/>
        <v>12000</v>
      </c>
    </row>
    <row r="97" spans="2:8" x14ac:dyDescent="0.4">
      <c r="B97" s="88">
        <v>43685</v>
      </c>
      <c r="C97" s="16" t="s">
        <v>165</v>
      </c>
      <c r="D97" s="16" t="s">
        <v>164</v>
      </c>
      <c r="E97" s="16" t="s">
        <v>157</v>
      </c>
      <c r="F97" s="18">
        <v>1500</v>
      </c>
      <c r="G97" s="16">
        <v>40</v>
      </c>
      <c r="H97" s="18">
        <f t="shared" si="2"/>
        <v>60000</v>
      </c>
    </row>
    <row r="98" spans="2:8" x14ac:dyDescent="0.4">
      <c r="B98" s="88">
        <v>43685</v>
      </c>
      <c r="C98" s="16" t="s">
        <v>163</v>
      </c>
      <c r="D98" s="16" t="s">
        <v>161</v>
      </c>
      <c r="E98" s="16" t="s">
        <v>158</v>
      </c>
      <c r="F98" s="18">
        <v>1200</v>
      </c>
      <c r="G98" s="16">
        <v>10</v>
      </c>
      <c r="H98" s="18">
        <f t="shared" si="2"/>
        <v>12000</v>
      </c>
    </row>
    <row r="99" spans="2:8" x14ac:dyDescent="0.4">
      <c r="B99" s="88">
        <v>43694</v>
      </c>
      <c r="C99" s="16" t="s">
        <v>169</v>
      </c>
      <c r="D99" s="16" t="s">
        <v>164</v>
      </c>
      <c r="E99" s="16" t="s">
        <v>157</v>
      </c>
      <c r="F99" s="18">
        <v>1500</v>
      </c>
      <c r="G99" s="16">
        <v>40</v>
      </c>
      <c r="H99" s="18">
        <f t="shared" si="2"/>
        <v>60000</v>
      </c>
    </row>
    <row r="100" spans="2:8" x14ac:dyDescent="0.4">
      <c r="B100" s="88">
        <v>43694</v>
      </c>
      <c r="C100" s="16" t="s">
        <v>167</v>
      </c>
      <c r="D100" s="16" t="s">
        <v>168</v>
      </c>
      <c r="E100" s="16" t="s">
        <v>158</v>
      </c>
      <c r="F100" s="18">
        <v>1600</v>
      </c>
      <c r="G100" s="16">
        <v>20</v>
      </c>
      <c r="H100" s="18">
        <f t="shared" si="2"/>
        <v>32000</v>
      </c>
    </row>
    <row r="101" spans="2:8" x14ac:dyDescent="0.4">
      <c r="B101" s="88">
        <v>43696</v>
      </c>
      <c r="C101" s="16" t="s">
        <v>160</v>
      </c>
      <c r="D101" s="16" t="s">
        <v>173</v>
      </c>
      <c r="E101" s="16" t="s">
        <v>157</v>
      </c>
      <c r="F101" s="18">
        <v>2000</v>
      </c>
      <c r="G101" s="16">
        <v>50</v>
      </c>
      <c r="H101" s="18">
        <f t="shared" si="2"/>
        <v>100000</v>
      </c>
    </row>
    <row r="102" spans="2:8" x14ac:dyDescent="0.4">
      <c r="B102" s="88">
        <v>43696</v>
      </c>
      <c r="C102" s="16" t="s">
        <v>165</v>
      </c>
      <c r="D102" s="16" t="s">
        <v>164</v>
      </c>
      <c r="E102" s="16" t="s">
        <v>157</v>
      </c>
      <c r="F102" s="18">
        <v>1500</v>
      </c>
      <c r="G102" s="16">
        <v>40</v>
      </c>
      <c r="H102" s="18">
        <f t="shared" si="2"/>
        <v>60000</v>
      </c>
    </row>
    <row r="103" spans="2:8" x14ac:dyDescent="0.4">
      <c r="B103" s="88">
        <v>43701</v>
      </c>
      <c r="C103" s="16" t="s">
        <v>160</v>
      </c>
      <c r="D103" s="16" t="s">
        <v>172</v>
      </c>
      <c r="E103" s="16" t="s">
        <v>157</v>
      </c>
      <c r="F103" s="18">
        <v>1800</v>
      </c>
      <c r="G103" s="16">
        <v>10</v>
      </c>
      <c r="H103" s="18">
        <f t="shared" si="2"/>
        <v>18000</v>
      </c>
    </row>
    <row r="104" spans="2:8" x14ac:dyDescent="0.4">
      <c r="B104" s="88">
        <v>43701</v>
      </c>
      <c r="C104" s="16" t="s">
        <v>163</v>
      </c>
      <c r="D104" s="16" t="s">
        <v>170</v>
      </c>
      <c r="E104" s="16" t="s">
        <v>157</v>
      </c>
      <c r="F104" s="18">
        <v>1000</v>
      </c>
      <c r="G104" s="16">
        <v>10</v>
      </c>
      <c r="H104" s="18">
        <f t="shared" si="2"/>
        <v>10000</v>
      </c>
    </row>
    <row r="105" spans="2:8" x14ac:dyDescent="0.4">
      <c r="B105" s="88">
        <v>43703</v>
      </c>
      <c r="C105" s="16" t="s">
        <v>167</v>
      </c>
      <c r="D105" s="16" t="s">
        <v>161</v>
      </c>
      <c r="E105" s="16" t="s">
        <v>158</v>
      </c>
      <c r="F105" s="18">
        <v>1200</v>
      </c>
      <c r="G105" s="16">
        <v>10</v>
      </c>
      <c r="H105" s="18">
        <f t="shared" si="2"/>
        <v>12000</v>
      </c>
    </row>
    <row r="106" spans="2:8" x14ac:dyDescent="0.4">
      <c r="B106" s="88">
        <v>43707</v>
      </c>
      <c r="C106" s="16" t="s">
        <v>165</v>
      </c>
      <c r="D106" s="16" t="s">
        <v>164</v>
      </c>
      <c r="E106" s="16" t="s">
        <v>157</v>
      </c>
      <c r="F106" s="18">
        <v>1500</v>
      </c>
      <c r="G106" s="16">
        <v>40</v>
      </c>
      <c r="H106" s="18">
        <f t="shared" si="2"/>
        <v>60000</v>
      </c>
    </row>
    <row r="107" spans="2:8" x14ac:dyDescent="0.4">
      <c r="B107" s="88">
        <v>43707</v>
      </c>
      <c r="C107" s="16" t="s">
        <v>163</v>
      </c>
      <c r="D107" s="16" t="s">
        <v>171</v>
      </c>
      <c r="E107" s="16" t="s">
        <v>158</v>
      </c>
      <c r="F107" s="18">
        <v>1500</v>
      </c>
      <c r="G107" s="16">
        <v>30</v>
      </c>
      <c r="H107" s="18">
        <f t="shared" si="2"/>
        <v>45000</v>
      </c>
    </row>
    <row r="108" spans="2:8" x14ac:dyDescent="0.4">
      <c r="B108" s="88">
        <v>43708</v>
      </c>
      <c r="C108" s="16" t="s">
        <v>169</v>
      </c>
      <c r="D108" s="16" t="s">
        <v>170</v>
      </c>
      <c r="E108" s="16" t="s">
        <v>157</v>
      </c>
      <c r="F108" s="18">
        <v>1000</v>
      </c>
      <c r="G108" s="16">
        <v>10</v>
      </c>
      <c r="H108" s="18">
        <f t="shared" si="2"/>
        <v>10000</v>
      </c>
    </row>
    <row r="109" spans="2:8" x14ac:dyDescent="0.4">
      <c r="B109" s="88">
        <v>43708</v>
      </c>
      <c r="C109" s="16" t="s">
        <v>163</v>
      </c>
      <c r="D109" s="16" t="s">
        <v>164</v>
      </c>
      <c r="E109" s="16" t="s">
        <v>157</v>
      </c>
      <c r="F109" s="18">
        <v>1500</v>
      </c>
      <c r="G109" s="16">
        <v>40</v>
      </c>
      <c r="H109" s="18">
        <f t="shared" si="2"/>
        <v>60000</v>
      </c>
    </row>
    <row r="110" spans="2:8" x14ac:dyDescent="0.4">
      <c r="B110" s="88">
        <v>43709</v>
      </c>
      <c r="C110" s="16" t="s">
        <v>162</v>
      </c>
      <c r="D110" s="16" t="s">
        <v>172</v>
      </c>
      <c r="E110" s="16" t="s">
        <v>157</v>
      </c>
      <c r="F110" s="18">
        <v>1800</v>
      </c>
      <c r="G110" s="16">
        <v>10</v>
      </c>
      <c r="H110" s="18">
        <f t="shared" si="2"/>
        <v>18000</v>
      </c>
    </row>
    <row r="111" spans="2:8" x14ac:dyDescent="0.4">
      <c r="B111" s="88">
        <v>43709</v>
      </c>
      <c r="C111" s="16" t="s">
        <v>163</v>
      </c>
      <c r="D111" s="16" t="s">
        <v>171</v>
      </c>
      <c r="E111" s="16" t="s">
        <v>158</v>
      </c>
      <c r="F111" s="18">
        <v>1500</v>
      </c>
      <c r="G111" s="16">
        <v>30</v>
      </c>
      <c r="H111" s="18">
        <f t="shared" si="2"/>
        <v>45000</v>
      </c>
    </row>
    <row r="112" spans="2:8" x14ac:dyDescent="0.4">
      <c r="B112" s="88">
        <v>43710</v>
      </c>
      <c r="C112" s="16" t="s">
        <v>167</v>
      </c>
      <c r="D112" s="16" t="s">
        <v>164</v>
      </c>
      <c r="E112" s="16" t="s">
        <v>157</v>
      </c>
      <c r="F112" s="18">
        <v>1500</v>
      </c>
      <c r="G112" s="16">
        <v>40</v>
      </c>
      <c r="H112" s="18">
        <f t="shared" si="2"/>
        <v>60000</v>
      </c>
    </row>
    <row r="113" spans="2:8" x14ac:dyDescent="0.4">
      <c r="B113" s="88">
        <v>43713</v>
      </c>
      <c r="C113" s="16" t="s">
        <v>163</v>
      </c>
      <c r="D113" s="16" t="s">
        <v>161</v>
      </c>
      <c r="E113" s="16" t="s">
        <v>158</v>
      </c>
      <c r="F113" s="18">
        <v>1200</v>
      </c>
      <c r="G113" s="16">
        <v>10</v>
      </c>
      <c r="H113" s="18">
        <f t="shared" si="2"/>
        <v>12000</v>
      </c>
    </row>
    <row r="114" spans="2:8" x14ac:dyDescent="0.4">
      <c r="B114" s="88">
        <v>43713</v>
      </c>
      <c r="C114" s="16" t="s">
        <v>162</v>
      </c>
      <c r="D114" s="16" t="s">
        <v>164</v>
      </c>
      <c r="E114" s="16" t="s">
        <v>157</v>
      </c>
      <c r="F114" s="18">
        <v>1500</v>
      </c>
      <c r="G114" s="16">
        <v>40</v>
      </c>
      <c r="H114" s="18">
        <f t="shared" si="2"/>
        <v>60000</v>
      </c>
    </row>
    <row r="115" spans="2:8" x14ac:dyDescent="0.4">
      <c r="B115" s="88">
        <v>43713</v>
      </c>
      <c r="C115" s="16" t="s">
        <v>165</v>
      </c>
      <c r="D115" s="16" t="s">
        <v>161</v>
      </c>
      <c r="E115" s="16" t="s">
        <v>158</v>
      </c>
      <c r="F115" s="18">
        <v>1200</v>
      </c>
      <c r="G115" s="16">
        <v>10</v>
      </c>
      <c r="H115" s="18">
        <f t="shared" si="2"/>
        <v>12000</v>
      </c>
    </row>
    <row r="116" spans="2:8" x14ac:dyDescent="0.4">
      <c r="B116" s="88">
        <v>43714</v>
      </c>
      <c r="C116" s="16" t="s">
        <v>169</v>
      </c>
      <c r="D116" s="16" t="s">
        <v>171</v>
      </c>
      <c r="E116" s="16" t="s">
        <v>158</v>
      </c>
      <c r="F116" s="18">
        <v>1500</v>
      </c>
      <c r="G116" s="16">
        <v>40</v>
      </c>
      <c r="H116" s="18">
        <f t="shared" si="2"/>
        <v>60000</v>
      </c>
    </row>
    <row r="117" spans="2:8" x14ac:dyDescent="0.4">
      <c r="B117" s="88">
        <v>43715</v>
      </c>
      <c r="C117" s="16" t="s">
        <v>162</v>
      </c>
      <c r="D117" s="16" t="s">
        <v>168</v>
      </c>
      <c r="E117" s="16" t="s">
        <v>158</v>
      </c>
      <c r="F117" s="18">
        <v>1600</v>
      </c>
      <c r="G117" s="16">
        <v>20</v>
      </c>
      <c r="H117" s="18">
        <f t="shared" si="2"/>
        <v>32000</v>
      </c>
    </row>
    <row r="118" spans="2:8" x14ac:dyDescent="0.4">
      <c r="B118" s="88">
        <v>43715</v>
      </c>
      <c r="C118" s="16" t="s">
        <v>167</v>
      </c>
      <c r="D118" s="16" t="s">
        <v>173</v>
      </c>
      <c r="E118" s="16" t="s">
        <v>157</v>
      </c>
      <c r="F118" s="18">
        <v>2000</v>
      </c>
      <c r="G118" s="16">
        <v>50</v>
      </c>
      <c r="H118" s="18">
        <f t="shared" si="2"/>
        <v>100000</v>
      </c>
    </row>
    <row r="119" spans="2:8" x14ac:dyDescent="0.4">
      <c r="B119" s="88">
        <v>43717</v>
      </c>
      <c r="C119" s="16" t="s">
        <v>169</v>
      </c>
      <c r="D119" s="16" t="s">
        <v>168</v>
      </c>
      <c r="E119" s="16" t="s">
        <v>158</v>
      </c>
      <c r="F119" s="18">
        <v>1600</v>
      </c>
      <c r="G119" s="16">
        <v>40</v>
      </c>
      <c r="H119" s="18">
        <f t="shared" si="2"/>
        <v>64000</v>
      </c>
    </row>
    <row r="120" spans="2:8" x14ac:dyDescent="0.4">
      <c r="B120" s="88">
        <v>43717</v>
      </c>
      <c r="C120" s="16" t="s">
        <v>163</v>
      </c>
      <c r="D120" s="16" t="s">
        <v>171</v>
      </c>
      <c r="E120" s="16" t="s">
        <v>158</v>
      </c>
      <c r="F120" s="18">
        <v>1500</v>
      </c>
      <c r="G120" s="16">
        <v>50</v>
      </c>
      <c r="H120" s="18">
        <f t="shared" si="2"/>
        <v>75000</v>
      </c>
    </row>
    <row r="121" spans="2:8" x14ac:dyDescent="0.4">
      <c r="B121" s="88">
        <v>43717</v>
      </c>
      <c r="C121" s="16" t="s">
        <v>160</v>
      </c>
      <c r="D121" s="16" t="s">
        <v>164</v>
      </c>
      <c r="E121" s="16" t="s">
        <v>157</v>
      </c>
      <c r="F121" s="18">
        <v>1500</v>
      </c>
      <c r="G121" s="16">
        <v>40</v>
      </c>
      <c r="H121" s="18">
        <f t="shared" si="2"/>
        <v>60000</v>
      </c>
    </row>
    <row r="122" spans="2:8" x14ac:dyDescent="0.4">
      <c r="B122" s="88">
        <v>43720</v>
      </c>
      <c r="C122" s="16" t="s">
        <v>160</v>
      </c>
      <c r="D122" s="16" t="s">
        <v>170</v>
      </c>
      <c r="E122" s="16" t="s">
        <v>157</v>
      </c>
      <c r="F122" s="18">
        <v>1000</v>
      </c>
      <c r="G122" s="16">
        <v>10</v>
      </c>
      <c r="H122" s="18">
        <f t="shared" si="2"/>
        <v>10000</v>
      </c>
    </row>
    <row r="123" spans="2:8" x14ac:dyDescent="0.4">
      <c r="B123" s="88">
        <v>43721</v>
      </c>
      <c r="C123" s="16" t="s">
        <v>162</v>
      </c>
      <c r="D123" s="16" t="s">
        <v>172</v>
      </c>
      <c r="E123" s="16" t="s">
        <v>157</v>
      </c>
      <c r="F123" s="18">
        <v>1800</v>
      </c>
      <c r="G123" s="16">
        <v>10</v>
      </c>
      <c r="H123" s="18">
        <f t="shared" si="2"/>
        <v>18000</v>
      </c>
    </row>
    <row r="124" spans="2:8" x14ac:dyDescent="0.4">
      <c r="B124" s="88">
        <v>43721</v>
      </c>
      <c r="C124" s="16" t="s">
        <v>162</v>
      </c>
      <c r="D124" s="16" t="s">
        <v>168</v>
      </c>
      <c r="E124" s="16" t="s">
        <v>158</v>
      </c>
      <c r="F124" s="18">
        <v>1600</v>
      </c>
      <c r="G124" s="16">
        <v>10</v>
      </c>
      <c r="H124" s="18">
        <f t="shared" si="2"/>
        <v>16000</v>
      </c>
    </row>
    <row r="125" spans="2:8" x14ac:dyDescent="0.4">
      <c r="B125" s="88">
        <v>43723</v>
      </c>
      <c r="C125" s="16" t="s">
        <v>163</v>
      </c>
      <c r="D125" s="16" t="s">
        <v>161</v>
      </c>
      <c r="E125" s="16" t="s">
        <v>158</v>
      </c>
      <c r="F125" s="18">
        <v>1200</v>
      </c>
      <c r="G125" s="16">
        <v>50</v>
      </c>
      <c r="H125" s="18">
        <f t="shared" si="2"/>
        <v>60000</v>
      </c>
    </row>
    <row r="126" spans="2:8" x14ac:dyDescent="0.4">
      <c r="B126" s="88">
        <v>43723</v>
      </c>
      <c r="C126" s="16" t="s">
        <v>165</v>
      </c>
      <c r="D126" s="16" t="s">
        <v>172</v>
      </c>
      <c r="E126" s="16" t="s">
        <v>157</v>
      </c>
      <c r="F126" s="18">
        <v>1800</v>
      </c>
      <c r="G126" s="16">
        <v>20</v>
      </c>
      <c r="H126" s="18">
        <f t="shared" si="2"/>
        <v>36000</v>
      </c>
    </row>
    <row r="127" spans="2:8" x14ac:dyDescent="0.4">
      <c r="B127" s="88">
        <v>43723</v>
      </c>
      <c r="C127" s="16" t="s">
        <v>162</v>
      </c>
      <c r="D127" s="16" t="s">
        <v>172</v>
      </c>
      <c r="E127" s="16" t="s">
        <v>157</v>
      </c>
      <c r="F127" s="18">
        <v>1800</v>
      </c>
      <c r="G127" s="16">
        <v>10</v>
      </c>
      <c r="H127" s="18">
        <f t="shared" si="2"/>
        <v>18000</v>
      </c>
    </row>
    <row r="128" spans="2:8" x14ac:dyDescent="0.4">
      <c r="B128" s="88">
        <v>43724</v>
      </c>
      <c r="C128" s="16" t="s">
        <v>167</v>
      </c>
      <c r="D128" s="16" t="s">
        <v>173</v>
      </c>
      <c r="E128" s="16" t="s">
        <v>157</v>
      </c>
      <c r="F128" s="18">
        <v>2000</v>
      </c>
      <c r="G128" s="16">
        <v>20</v>
      </c>
      <c r="H128" s="18">
        <f t="shared" si="2"/>
        <v>40000</v>
      </c>
    </row>
    <row r="129" spans="2:8" x14ac:dyDescent="0.4">
      <c r="B129" s="88">
        <v>43728</v>
      </c>
      <c r="C129" s="16" t="s">
        <v>163</v>
      </c>
      <c r="D129" s="16" t="s">
        <v>171</v>
      </c>
      <c r="E129" s="16" t="s">
        <v>158</v>
      </c>
      <c r="F129" s="18">
        <v>1500</v>
      </c>
      <c r="G129" s="16">
        <v>30</v>
      </c>
      <c r="H129" s="18">
        <f t="shared" si="2"/>
        <v>45000</v>
      </c>
    </row>
    <row r="130" spans="2:8" x14ac:dyDescent="0.4">
      <c r="B130" s="88">
        <v>43728</v>
      </c>
      <c r="C130" s="16" t="s">
        <v>162</v>
      </c>
      <c r="D130" s="16" t="s">
        <v>164</v>
      </c>
      <c r="E130" s="16" t="s">
        <v>157</v>
      </c>
      <c r="F130" s="18">
        <v>1500</v>
      </c>
      <c r="G130" s="16">
        <v>10</v>
      </c>
      <c r="H130" s="18">
        <f t="shared" si="2"/>
        <v>15000</v>
      </c>
    </row>
    <row r="131" spans="2:8" x14ac:dyDescent="0.4">
      <c r="B131" s="88">
        <v>43731</v>
      </c>
      <c r="C131" s="16" t="s">
        <v>167</v>
      </c>
      <c r="D131" s="16" t="s">
        <v>166</v>
      </c>
      <c r="E131" s="16" t="s">
        <v>158</v>
      </c>
      <c r="F131" s="18">
        <v>1000</v>
      </c>
      <c r="G131" s="16">
        <v>30</v>
      </c>
      <c r="H131" s="18">
        <f t="shared" si="2"/>
        <v>30000</v>
      </c>
    </row>
    <row r="132" spans="2:8" x14ac:dyDescent="0.4">
      <c r="B132" s="88">
        <v>43735</v>
      </c>
      <c r="C132" s="16" t="s">
        <v>169</v>
      </c>
      <c r="D132" s="16" t="s">
        <v>161</v>
      </c>
      <c r="E132" s="16" t="s">
        <v>158</v>
      </c>
      <c r="F132" s="18">
        <v>1200</v>
      </c>
      <c r="G132" s="16">
        <v>10</v>
      </c>
      <c r="H132" s="18">
        <f t="shared" si="2"/>
        <v>12000</v>
      </c>
    </row>
    <row r="133" spans="2:8" x14ac:dyDescent="0.4">
      <c r="B133" s="88">
        <v>43736</v>
      </c>
      <c r="C133" s="16" t="s">
        <v>162</v>
      </c>
      <c r="D133" s="16" t="s">
        <v>170</v>
      </c>
      <c r="E133" s="16" t="s">
        <v>157</v>
      </c>
      <c r="F133" s="18">
        <v>1000</v>
      </c>
      <c r="G133" s="16">
        <v>10</v>
      </c>
      <c r="H133" s="18">
        <f t="shared" si="2"/>
        <v>10000</v>
      </c>
    </row>
    <row r="134" spans="2:8" x14ac:dyDescent="0.4">
      <c r="B134" s="88">
        <v>43736</v>
      </c>
      <c r="C134" s="16" t="s">
        <v>165</v>
      </c>
      <c r="D134" s="16" t="s">
        <v>172</v>
      </c>
      <c r="E134" s="16" t="s">
        <v>157</v>
      </c>
      <c r="F134" s="18">
        <v>1800</v>
      </c>
      <c r="G134" s="16">
        <v>10</v>
      </c>
      <c r="H134" s="18">
        <f t="shared" si="2"/>
        <v>18000</v>
      </c>
    </row>
    <row r="135" spans="2:8" x14ac:dyDescent="0.4">
      <c r="B135" s="88">
        <v>43736</v>
      </c>
      <c r="C135" s="16" t="s">
        <v>167</v>
      </c>
      <c r="D135" s="16" t="s">
        <v>164</v>
      </c>
      <c r="E135" s="16" t="s">
        <v>157</v>
      </c>
      <c r="F135" s="18">
        <v>1500</v>
      </c>
      <c r="G135" s="16">
        <v>40</v>
      </c>
      <c r="H135" s="18">
        <f t="shared" si="2"/>
        <v>60000</v>
      </c>
    </row>
    <row r="136" spans="2:8" x14ac:dyDescent="0.4">
      <c r="B136" s="88">
        <v>43738</v>
      </c>
      <c r="C136" s="16" t="s">
        <v>160</v>
      </c>
      <c r="D136" s="16" t="s">
        <v>168</v>
      </c>
      <c r="E136" s="16" t="s">
        <v>158</v>
      </c>
      <c r="F136" s="18">
        <v>1600</v>
      </c>
      <c r="G136" s="16">
        <v>20</v>
      </c>
      <c r="H136" s="18">
        <f t="shared" si="2"/>
        <v>32000</v>
      </c>
    </row>
    <row r="137" spans="2:8" x14ac:dyDescent="0.4">
      <c r="B137" s="88">
        <v>43738</v>
      </c>
      <c r="C137" s="16" t="s">
        <v>163</v>
      </c>
      <c r="D137" s="16" t="s">
        <v>171</v>
      </c>
      <c r="E137" s="16" t="s">
        <v>158</v>
      </c>
      <c r="F137" s="18">
        <v>1500</v>
      </c>
      <c r="G137" s="16">
        <v>30</v>
      </c>
      <c r="H137" s="18">
        <f t="shared" si="2"/>
        <v>45000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39997558519241921"/>
  </sheetPr>
  <dimension ref="B1:H163"/>
  <sheetViews>
    <sheetView zoomScaleNormal="100" workbookViewId="0">
      <selection activeCell="B1" sqref="B1:O1"/>
    </sheetView>
  </sheetViews>
  <sheetFormatPr defaultRowHeight="18.75" x14ac:dyDescent="0.4"/>
  <cols>
    <col min="1" max="1" width="1.625" customWidth="1"/>
    <col min="2" max="2" width="15.5" bestFit="1" customWidth="1"/>
    <col min="3" max="4" width="20.875" customWidth="1"/>
    <col min="5" max="5" width="15.875" customWidth="1"/>
    <col min="6" max="6" width="6" bestFit="1" customWidth="1"/>
    <col min="7" max="7" width="6.625" customWidth="1"/>
    <col min="8" max="8" width="10.625" customWidth="1"/>
  </cols>
  <sheetData>
    <row r="1" spans="2:8" ht="24" x14ac:dyDescent="0.4">
      <c r="B1" s="85" t="s">
        <v>199</v>
      </c>
    </row>
    <row r="2" spans="2:8" x14ac:dyDescent="0.4">
      <c r="E2" s="1" t="s">
        <v>78</v>
      </c>
    </row>
    <row r="3" spans="2:8" x14ac:dyDescent="0.4">
      <c r="B3" s="87" t="s">
        <v>155</v>
      </c>
      <c r="C3" s="87" t="s">
        <v>157</v>
      </c>
      <c r="D3" s="87" t="s">
        <v>158</v>
      </c>
      <c r="E3" s="87" t="s">
        <v>159</v>
      </c>
    </row>
    <row r="4" spans="2:8" x14ac:dyDescent="0.4">
      <c r="B4" s="16" t="s">
        <v>162</v>
      </c>
      <c r="C4" s="18">
        <v>670000</v>
      </c>
      <c r="D4" s="18">
        <v>371000</v>
      </c>
      <c r="E4" s="89">
        <f t="shared" ref="E4:E10" si="0">SUM(C4:D4)</f>
        <v>1041000</v>
      </c>
    </row>
    <row r="5" spans="2:8" x14ac:dyDescent="0.4">
      <c r="B5" s="16" t="s">
        <v>165</v>
      </c>
      <c r="C5" s="18">
        <v>474000</v>
      </c>
      <c r="D5" s="18">
        <v>140000</v>
      </c>
      <c r="E5" s="89">
        <f t="shared" si="0"/>
        <v>614000</v>
      </c>
    </row>
    <row r="6" spans="2:8" x14ac:dyDescent="0.4">
      <c r="B6" s="16" t="s">
        <v>167</v>
      </c>
      <c r="C6" s="18">
        <v>532000</v>
      </c>
      <c r="D6" s="18">
        <v>250000</v>
      </c>
      <c r="E6" s="89">
        <f t="shared" si="0"/>
        <v>782000</v>
      </c>
    </row>
    <row r="7" spans="2:8" x14ac:dyDescent="0.4">
      <c r="B7" s="16" t="s">
        <v>169</v>
      </c>
      <c r="C7" s="18">
        <v>395000</v>
      </c>
      <c r="D7" s="18">
        <v>238000</v>
      </c>
      <c r="E7" s="89">
        <f t="shared" si="0"/>
        <v>633000</v>
      </c>
    </row>
    <row r="8" spans="2:8" x14ac:dyDescent="0.4">
      <c r="B8" s="16" t="s">
        <v>160</v>
      </c>
      <c r="C8" s="18">
        <v>302000</v>
      </c>
      <c r="D8" s="18">
        <v>329000</v>
      </c>
      <c r="E8" s="89">
        <f t="shared" si="0"/>
        <v>631000</v>
      </c>
    </row>
    <row r="9" spans="2:8" x14ac:dyDescent="0.4">
      <c r="B9" s="16" t="s">
        <v>163</v>
      </c>
      <c r="C9" s="18">
        <v>466000</v>
      </c>
      <c r="D9" s="18">
        <v>459000</v>
      </c>
      <c r="E9" s="89">
        <f t="shared" si="0"/>
        <v>925000</v>
      </c>
    </row>
    <row r="10" spans="2:8" x14ac:dyDescent="0.4">
      <c r="B10" s="87" t="s">
        <v>159</v>
      </c>
      <c r="C10" s="89">
        <f>SUM(C4:C9)</f>
        <v>2839000</v>
      </c>
      <c r="D10" s="89">
        <f>SUM(D4:D9)</f>
        <v>1787000</v>
      </c>
      <c r="E10" s="89">
        <f t="shared" si="0"/>
        <v>4626000</v>
      </c>
    </row>
    <row r="12" spans="2:8" ht="24" x14ac:dyDescent="0.4">
      <c r="B12" s="85" t="s">
        <v>152</v>
      </c>
      <c r="H12" s="1" t="s">
        <v>153</v>
      </c>
    </row>
    <row r="13" spans="2:8" x14ac:dyDescent="0.4">
      <c r="H13" s="1" t="s">
        <v>78</v>
      </c>
    </row>
    <row r="14" spans="2:8" x14ac:dyDescent="0.4">
      <c r="B14" s="86" t="s">
        <v>154</v>
      </c>
      <c r="C14" s="86" t="s">
        <v>155</v>
      </c>
      <c r="D14" s="86" t="s">
        <v>1</v>
      </c>
      <c r="E14" s="86" t="s">
        <v>156</v>
      </c>
      <c r="F14" s="86" t="s">
        <v>2</v>
      </c>
      <c r="G14" s="86" t="s">
        <v>3</v>
      </c>
      <c r="H14" s="86" t="s">
        <v>4</v>
      </c>
    </row>
    <row r="15" spans="2:8" x14ac:dyDescent="0.4">
      <c r="B15" s="88">
        <v>43556</v>
      </c>
      <c r="C15" s="16" t="s">
        <v>160</v>
      </c>
      <c r="D15" s="16" t="s">
        <v>161</v>
      </c>
      <c r="E15" s="16" t="s">
        <v>158</v>
      </c>
      <c r="F15" s="18">
        <v>1200</v>
      </c>
      <c r="G15" s="16">
        <v>10</v>
      </c>
      <c r="H15" s="18">
        <f>F15*G15</f>
        <v>12000</v>
      </c>
    </row>
    <row r="16" spans="2:8" x14ac:dyDescent="0.4">
      <c r="B16" s="88">
        <v>43556</v>
      </c>
      <c r="C16" s="16" t="s">
        <v>163</v>
      </c>
      <c r="D16" s="16" t="s">
        <v>164</v>
      </c>
      <c r="E16" s="16" t="s">
        <v>157</v>
      </c>
      <c r="F16" s="18">
        <v>1500</v>
      </c>
      <c r="G16" s="16">
        <v>40</v>
      </c>
      <c r="H16" s="18">
        <f t="shared" ref="H16:H79" si="1">F16*G16</f>
        <v>60000</v>
      </c>
    </row>
    <row r="17" spans="2:8" x14ac:dyDescent="0.4">
      <c r="B17" s="88">
        <v>43559</v>
      </c>
      <c r="C17" s="16" t="s">
        <v>162</v>
      </c>
      <c r="D17" s="16" t="s">
        <v>166</v>
      </c>
      <c r="E17" s="16" t="s">
        <v>158</v>
      </c>
      <c r="F17" s="18">
        <v>1000</v>
      </c>
      <c r="G17" s="16">
        <v>10</v>
      </c>
      <c r="H17" s="18">
        <f t="shared" si="1"/>
        <v>10000</v>
      </c>
    </row>
    <row r="18" spans="2:8" x14ac:dyDescent="0.4">
      <c r="B18" s="88">
        <v>43560</v>
      </c>
      <c r="C18" s="16" t="s">
        <v>167</v>
      </c>
      <c r="D18" s="16" t="s">
        <v>168</v>
      </c>
      <c r="E18" s="16" t="s">
        <v>158</v>
      </c>
      <c r="F18" s="18">
        <v>1600</v>
      </c>
      <c r="G18" s="16">
        <v>20</v>
      </c>
      <c r="H18" s="18">
        <f t="shared" si="1"/>
        <v>32000</v>
      </c>
    </row>
    <row r="19" spans="2:8" x14ac:dyDescent="0.4">
      <c r="B19" s="88">
        <v>43560</v>
      </c>
      <c r="C19" s="16" t="s">
        <v>162</v>
      </c>
      <c r="D19" s="16" t="s">
        <v>170</v>
      </c>
      <c r="E19" s="16" t="s">
        <v>157</v>
      </c>
      <c r="F19" s="18">
        <v>1000</v>
      </c>
      <c r="G19" s="16">
        <v>15</v>
      </c>
      <c r="H19" s="18">
        <f t="shared" si="1"/>
        <v>15000</v>
      </c>
    </row>
    <row r="20" spans="2:8" x14ac:dyDescent="0.4">
      <c r="B20" s="88">
        <v>43563</v>
      </c>
      <c r="C20" s="16" t="s">
        <v>167</v>
      </c>
      <c r="D20" s="16" t="s">
        <v>170</v>
      </c>
      <c r="E20" s="16" t="s">
        <v>157</v>
      </c>
      <c r="F20" s="18">
        <v>1000</v>
      </c>
      <c r="G20" s="16">
        <v>50</v>
      </c>
      <c r="H20" s="18">
        <f t="shared" si="1"/>
        <v>50000</v>
      </c>
    </row>
    <row r="21" spans="2:8" x14ac:dyDescent="0.4">
      <c r="B21" s="88">
        <v>43563</v>
      </c>
      <c r="C21" s="16" t="s">
        <v>165</v>
      </c>
      <c r="D21" s="16" t="s">
        <v>164</v>
      </c>
      <c r="E21" s="16" t="s">
        <v>157</v>
      </c>
      <c r="F21" s="18">
        <v>1500</v>
      </c>
      <c r="G21" s="16">
        <v>40</v>
      </c>
      <c r="H21" s="18">
        <f t="shared" si="1"/>
        <v>60000</v>
      </c>
    </row>
    <row r="22" spans="2:8" x14ac:dyDescent="0.4">
      <c r="B22" s="88">
        <v>43566</v>
      </c>
      <c r="C22" s="16" t="s">
        <v>169</v>
      </c>
      <c r="D22" s="16" t="s">
        <v>171</v>
      </c>
      <c r="E22" s="16" t="s">
        <v>158</v>
      </c>
      <c r="F22" s="18">
        <v>1500</v>
      </c>
      <c r="G22" s="16">
        <v>30</v>
      </c>
      <c r="H22" s="18">
        <f t="shared" si="1"/>
        <v>45000</v>
      </c>
    </row>
    <row r="23" spans="2:8" x14ac:dyDescent="0.4">
      <c r="B23" s="88">
        <v>43567</v>
      </c>
      <c r="C23" s="16" t="s">
        <v>160</v>
      </c>
      <c r="D23" s="16" t="s">
        <v>172</v>
      </c>
      <c r="E23" s="16" t="s">
        <v>157</v>
      </c>
      <c r="F23" s="18">
        <v>1800</v>
      </c>
      <c r="G23" s="16">
        <v>10</v>
      </c>
      <c r="H23" s="18">
        <f t="shared" si="1"/>
        <v>18000</v>
      </c>
    </row>
    <row r="24" spans="2:8" x14ac:dyDescent="0.4">
      <c r="B24" s="88">
        <v>43570</v>
      </c>
      <c r="C24" s="16" t="s">
        <v>162</v>
      </c>
      <c r="D24" s="16" t="s">
        <v>161</v>
      </c>
      <c r="E24" s="16" t="s">
        <v>158</v>
      </c>
      <c r="F24" s="18">
        <v>1200</v>
      </c>
      <c r="G24" s="16">
        <v>10</v>
      </c>
      <c r="H24" s="18">
        <f t="shared" si="1"/>
        <v>12000</v>
      </c>
    </row>
    <row r="25" spans="2:8" x14ac:dyDescent="0.4">
      <c r="B25" s="88">
        <v>43573</v>
      </c>
      <c r="C25" s="16" t="s">
        <v>163</v>
      </c>
      <c r="D25" s="16" t="s">
        <v>161</v>
      </c>
      <c r="E25" s="16" t="s">
        <v>158</v>
      </c>
      <c r="F25" s="18">
        <v>1200</v>
      </c>
      <c r="G25" s="16">
        <v>10</v>
      </c>
      <c r="H25" s="18">
        <f t="shared" si="1"/>
        <v>12000</v>
      </c>
    </row>
    <row r="26" spans="2:8" x14ac:dyDescent="0.4">
      <c r="B26" s="88">
        <v>43574</v>
      </c>
      <c r="C26" s="16" t="s">
        <v>163</v>
      </c>
      <c r="D26" s="16" t="s">
        <v>164</v>
      </c>
      <c r="E26" s="16" t="s">
        <v>157</v>
      </c>
      <c r="F26" s="18">
        <v>1500</v>
      </c>
      <c r="G26" s="16">
        <v>40</v>
      </c>
      <c r="H26" s="18">
        <f t="shared" si="1"/>
        <v>60000</v>
      </c>
    </row>
    <row r="27" spans="2:8" x14ac:dyDescent="0.4">
      <c r="B27" s="88">
        <v>43574</v>
      </c>
      <c r="C27" s="16" t="s">
        <v>167</v>
      </c>
      <c r="D27" s="16" t="s">
        <v>164</v>
      </c>
      <c r="E27" s="16" t="s">
        <v>157</v>
      </c>
      <c r="F27" s="18">
        <v>1500</v>
      </c>
      <c r="G27" s="16">
        <v>40</v>
      </c>
      <c r="H27" s="18">
        <f t="shared" si="1"/>
        <v>60000</v>
      </c>
    </row>
    <row r="28" spans="2:8" x14ac:dyDescent="0.4">
      <c r="B28" s="88">
        <v>43577</v>
      </c>
      <c r="C28" s="16" t="s">
        <v>165</v>
      </c>
      <c r="D28" s="16" t="s">
        <v>168</v>
      </c>
      <c r="E28" s="16" t="s">
        <v>158</v>
      </c>
      <c r="F28" s="18">
        <v>1600</v>
      </c>
      <c r="G28" s="16">
        <v>65</v>
      </c>
      <c r="H28" s="18">
        <f t="shared" si="1"/>
        <v>104000</v>
      </c>
    </row>
    <row r="29" spans="2:8" x14ac:dyDescent="0.4">
      <c r="B29" s="88">
        <v>43580</v>
      </c>
      <c r="C29" s="16" t="s">
        <v>162</v>
      </c>
      <c r="D29" s="16" t="s">
        <v>173</v>
      </c>
      <c r="E29" s="16" t="s">
        <v>157</v>
      </c>
      <c r="F29" s="18">
        <v>2000</v>
      </c>
      <c r="G29" s="16">
        <v>50</v>
      </c>
      <c r="H29" s="18">
        <f t="shared" si="1"/>
        <v>100000</v>
      </c>
    </row>
    <row r="30" spans="2:8" x14ac:dyDescent="0.4">
      <c r="B30" s="88">
        <v>43581</v>
      </c>
      <c r="C30" s="16" t="s">
        <v>162</v>
      </c>
      <c r="D30" s="16" t="s">
        <v>164</v>
      </c>
      <c r="E30" s="16" t="s">
        <v>157</v>
      </c>
      <c r="F30" s="18">
        <v>1500</v>
      </c>
      <c r="G30" s="16">
        <v>40</v>
      </c>
      <c r="H30" s="18">
        <f t="shared" si="1"/>
        <v>60000</v>
      </c>
    </row>
    <row r="31" spans="2:8" x14ac:dyDescent="0.4">
      <c r="B31" s="88">
        <v>43583</v>
      </c>
      <c r="C31" s="16" t="s">
        <v>167</v>
      </c>
      <c r="D31" s="16" t="s">
        <v>170</v>
      </c>
      <c r="E31" s="16" t="s">
        <v>157</v>
      </c>
      <c r="F31" s="18">
        <v>1000</v>
      </c>
      <c r="G31" s="16">
        <v>10</v>
      </c>
      <c r="H31" s="18">
        <f t="shared" si="1"/>
        <v>10000</v>
      </c>
    </row>
    <row r="32" spans="2:8" x14ac:dyDescent="0.4">
      <c r="B32" s="88">
        <v>43587</v>
      </c>
      <c r="C32" s="16" t="s">
        <v>160</v>
      </c>
      <c r="D32" s="16" t="s">
        <v>172</v>
      </c>
      <c r="E32" s="16" t="s">
        <v>157</v>
      </c>
      <c r="F32" s="18">
        <v>1800</v>
      </c>
      <c r="G32" s="16">
        <v>10</v>
      </c>
      <c r="H32" s="18">
        <f t="shared" si="1"/>
        <v>18000</v>
      </c>
    </row>
    <row r="33" spans="2:8" x14ac:dyDescent="0.4">
      <c r="B33" s="88">
        <v>43591</v>
      </c>
      <c r="C33" s="16" t="s">
        <v>167</v>
      </c>
      <c r="D33" s="16" t="s">
        <v>171</v>
      </c>
      <c r="E33" s="16" t="s">
        <v>158</v>
      </c>
      <c r="F33" s="18">
        <v>1500</v>
      </c>
      <c r="G33" s="16">
        <v>30</v>
      </c>
      <c r="H33" s="18">
        <f t="shared" si="1"/>
        <v>45000</v>
      </c>
    </row>
    <row r="34" spans="2:8" x14ac:dyDescent="0.4">
      <c r="B34" s="88">
        <v>43594</v>
      </c>
      <c r="C34" s="16" t="s">
        <v>162</v>
      </c>
      <c r="D34" s="16" t="s">
        <v>168</v>
      </c>
      <c r="E34" s="16" t="s">
        <v>158</v>
      </c>
      <c r="F34" s="18">
        <v>1600</v>
      </c>
      <c r="G34" s="16">
        <v>20</v>
      </c>
      <c r="H34" s="18">
        <f t="shared" si="1"/>
        <v>32000</v>
      </c>
    </row>
    <row r="35" spans="2:8" x14ac:dyDescent="0.4">
      <c r="B35" s="88">
        <v>43594</v>
      </c>
      <c r="C35" s="16" t="s">
        <v>165</v>
      </c>
      <c r="D35" s="16" t="s">
        <v>161</v>
      </c>
      <c r="E35" s="16" t="s">
        <v>158</v>
      </c>
      <c r="F35" s="18">
        <v>1200</v>
      </c>
      <c r="G35" s="16">
        <v>10</v>
      </c>
      <c r="H35" s="18">
        <f t="shared" si="1"/>
        <v>12000</v>
      </c>
    </row>
    <row r="36" spans="2:8" x14ac:dyDescent="0.4">
      <c r="B36" s="88">
        <v>43594</v>
      </c>
      <c r="C36" s="16" t="s">
        <v>162</v>
      </c>
      <c r="D36" s="16" t="s">
        <v>164</v>
      </c>
      <c r="E36" s="16" t="s">
        <v>157</v>
      </c>
      <c r="F36" s="18">
        <v>1500</v>
      </c>
      <c r="G36" s="16">
        <v>40</v>
      </c>
      <c r="H36" s="18">
        <f t="shared" si="1"/>
        <v>60000</v>
      </c>
    </row>
    <row r="37" spans="2:8" x14ac:dyDescent="0.4">
      <c r="B37" s="88">
        <v>43595</v>
      </c>
      <c r="C37" s="16" t="s">
        <v>167</v>
      </c>
      <c r="D37" s="16" t="s">
        <v>172</v>
      </c>
      <c r="E37" s="16" t="s">
        <v>157</v>
      </c>
      <c r="F37" s="18">
        <v>1800</v>
      </c>
      <c r="G37" s="16">
        <v>10</v>
      </c>
      <c r="H37" s="18">
        <f t="shared" si="1"/>
        <v>18000</v>
      </c>
    </row>
    <row r="38" spans="2:8" x14ac:dyDescent="0.4">
      <c r="B38" s="88">
        <v>43596</v>
      </c>
      <c r="C38" s="16" t="s">
        <v>160</v>
      </c>
      <c r="D38" s="16" t="s">
        <v>171</v>
      </c>
      <c r="E38" s="16" t="s">
        <v>158</v>
      </c>
      <c r="F38" s="18">
        <v>1500</v>
      </c>
      <c r="G38" s="16">
        <v>30</v>
      </c>
      <c r="H38" s="18">
        <f t="shared" si="1"/>
        <v>45000</v>
      </c>
    </row>
    <row r="39" spans="2:8" x14ac:dyDescent="0.4">
      <c r="B39" s="88">
        <v>43596</v>
      </c>
      <c r="C39" s="16" t="s">
        <v>160</v>
      </c>
      <c r="D39" s="16" t="s">
        <v>161</v>
      </c>
      <c r="E39" s="16" t="s">
        <v>158</v>
      </c>
      <c r="F39" s="18">
        <v>1200</v>
      </c>
      <c r="G39" s="16">
        <v>10</v>
      </c>
      <c r="H39" s="18">
        <f t="shared" si="1"/>
        <v>12000</v>
      </c>
    </row>
    <row r="40" spans="2:8" x14ac:dyDescent="0.4">
      <c r="B40" s="88">
        <v>43598</v>
      </c>
      <c r="C40" s="16" t="s">
        <v>169</v>
      </c>
      <c r="D40" s="16" t="s">
        <v>164</v>
      </c>
      <c r="E40" s="16" t="s">
        <v>157</v>
      </c>
      <c r="F40" s="18">
        <v>1500</v>
      </c>
      <c r="G40" s="16">
        <v>30</v>
      </c>
      <c r="H40" s="18">
        <f t="shared" si="1"/>
        <v>45000</v>
      </c>
    </row>
    <row r="41" spans="2:8" x14ac:dyDescent="0.4">
      <c r="B41" s="88">
        <v>43598</v>
      </c>
      <c r="C41" s="16" t="s">
        <v>162</v>
      </c>
      <c r="D41" s="16" t="s">
        <v>168</v>
      </c>
      <c r="E41" s="16" t="s">
        <v>158</v>
      </c>
      <c r="F41" s="18">
        <v>1600</v>
      </c>
      <c r="G41" s="16">
        <v>20</v>
      </c>
      <c r="H41" s="18">
        <f t="shared" si="1"/>
        <v>32000</v>
      </c>
    </row>
    <row r="42" spans="2:8" x14ac:dyDescent="0.4">
      <c r="B42" s="88">
        <v>43601</v>
      </c>
      <c r="C42" s="16" t="s">
        <v>163</v>
      </c>
      <c r="D42" s="16" t="s">
        <v>164</v>
      </c>
      <c r="E42" s="16" t="s">
        <v>157</v>
      </c>
      <c r="F42" s="18">
        <v>1500</v>
      </c>
      <c r="G42" s="16">
        <v>40</v>
      </c>
      <c r="H42" s="18">
        <f t="shared" si="1"/>
        <v>60000</v>
      </c>
    </row>
    <row r="43" spans="2:8" x14ac:dyDescent="0.4">
      <c r="B43" s="88">
        <v>43605</v>
      </c>
      <c r="C43" s="16" t="s">
        <v>163</v>
      </c>
      <c r="D43" s="16" t="s">
        <v>170</v>
      </c>
      <c r="E43" s="16" t="s">
        <v>157</v>
      </c>
      <c r="F43" s="18">
        <v>1000</v>
      </c>
      <c r="G43" s="16">
        <v>10</v>
      </c>
      <c r="H43" s="18">
        <f t="shared" si="1"/>
        <v>10000</v>
      </c>
    </row>
    <row r="44" spans="2:8" x14ac:dyDescent="0.4">
      <c r="B44" s="88">
        <v>43605</v>
      </c>
      <c r="C44" s="16" t="s">
        <v>167</v>
      </c>
      <c r="D44" s="16" t="s">
        <v>166</v>
      </c>
      <c r="E44" s="16" t="s">
        <v>158</v>
      </c>
      <c r="F44" s="18">
        <v>1000</v>
      </c>
      <c r="G44" s="16">
        <v>10</v>
      </c>
      <c r="H44" s="18">
        <f t="shared" si="1"/>
        <v>10000</v>
      </c>
    </row>
    <row r="45" spans="2:8" x14ac:dyDescent="0.4">
      <c r="B45" s="88">
        <v>43608</v>
      </c>
      <c r="C45" s="16" t="s">
        <v>165</v>
      </c>
      <c r="D45" s="16" t="s">
        <v>170</v>
      </c>
      <c r="E45" s="16" t="s">
        <v>157</v>
      </c>
      <c r="F45" s="18">
        <v>1000</v>
      </c>
      <c r="G45" s="16">
        <v>10</v>
      </c>
      <c r="H45" s="18">
        <f t="shared" si="1"/>
        <v>10000</v>
      </c>
    </row>
    <row r="46" spans="2:8" x14ac:dyDescent="0.4">
      <c r="B46" s="88">
        <v>43609</v>
      </c>
      <c r="C46" s="16" t="s">
        <v>162</v>
      </c>
      <c r="D46" s="16" t="s">
        <v>171</v>
      </c>
      <c r="E46" s="16" t="s">
        <v>158</v>
      </c>
      <c r="F46" s="18">
        <v>1500</v>
      </c>
      <c r="G46" s="16">
        <v>30</v>
      </c>
      <c r="H46" s="18">
        <f t="shared" si="1"/>
        <v>45000</v>
      </c>
    </row>
    <row r="47" spans="2:8" x14ac:dyDescent="0.4">
      <c r="B47" s="88">
        <v>43612</v>
      </c>
      <c r="C47" s="16" t="s">
        <v>162</v>
      </c>
      <c r="D47" s="16" t="s">
        <v>172</v>
      </c>
      <c r="E47" s="16" t="s">
        <v>157</v>
      </c>
      <c r="F47" s="18">
        <v>1800</v>
      </c>
      <c r="G47" s="16">
        <v>10</v>
      </c>
      <c r="H47" s="18">
        <f t="shared" si="1"/>
        <v>18000</v>
      </c>
    </row>
    <row r="48" spans="2:8" x14ac:dyDescent="0.4">
      <c r="B48" s="88">
        <v>43612</v>
      </c>
      <c r="C48" s="16" t="s">
        <v>167</v>
      </c>
      <c r="D48" s="16" t="s">
        <v>161</v>
      </c>
      <c r="E48" s="16" t="s">
        <v>158</v>
      </c>
      <c r="F48" s="18">
        <v>1200</v>
      </c>
      <c r="G48" s="16">
        <v>10</v>
      </c>
      <c r="H48" s="18">
        <f t="shared" si="1"/>
        <v>12000</v>
      </c>
    </row>
    <row r="49" spans="2:8" x14ac:dyDescent="0.4">
      <c r="B49" s="88">
        <v>43615</v>
      </c>
      <c r="C49" s="16" t="s">
        <v>160</v>
      </c>
      <c r="D49" s="16" t="s">
        <v>161</v>
      </c>
      <c r="E49" s="16" t="s">
        <v>158</v>
      </c>
      <c r="F49" s="18">
        <v>1200</v>
      </c>
      <c r="G49" s="16">
        <v>10</v>
      </c>
      <c r="H49" s="18">
        <f t="shared" si="1"/>
        <v>12000</v>
      </c>
    </row>
    <row r="50" spans="2:8" x14ac:dyDescent="0.4">
      <c r="B50" s="88">
        <v>43615</v>
      </c>
      <c r="C50" s="16" t="s">
        <v>160</v>
      </c>
      <c r="D50" s="16" t="s">
        <v>164</v>
      </c>
      <c r="E50" s="16" t="s">
        <v>157</v>
      </c>
      <c r="F50" s="18">
        <v>1500</v>
      </c>
      <c r="G50" s="16">
        <v>40</v>
      </c>
      <c r="H50" s="18">
        <f t="shared" si="1"/>
        <v>60000</v>
      </c>
    </row>
    <row r="51" spans="2:8" x14ac:dyDescent="0.4">
      <c r="B51" s="88">
        <v>43616</v>
      </c>
      <c r="C51" s="16" t="s">
        <v>169</v>
      </c>
      <c r="D51" s="16" t="s">
        <v>164</v>
      </c>
      <c r="E51" s="16" t="s">
        <v>157</v>
      </c>
      <c r="F51" s="18">
        <v>1500</v>
      </c>
      <c r="G51" s="16">
        <v>40</v>
      </c>
      <c r="H51" s="18">
        <f t="shared" si="1"/>
        <v>60000</v>
      </c>
    </row>
    <row r="52" spans="2:8" x14ac:dyDescent="0.4">
      <c r="B52" s="88">
        <v>43619</v>
      </c>
      <c r="C52" s="16" t="s">
        <v>162</v>
      </c>
      <c r="D52" s="16" t="s">
        <v>168</v>
      </c>
      <c r="E52" s="16" t="s">
        <v>158</v>
      </c>
      <c r="F52" s="18">
        <v>1600</v>
      </c>
      <c r="G52" s="16">
        <v>80</v>
      </c>
      <c r="H52" s="18">
        <f t="shared" si="1"/>
        <v>128000</v>
      </c>
    </row>
    <row r="53" spans="2:8" x14ac:dyDescent="0.4">
      <c r="B53" s="88">
        <v>43622</v>
      </c>
      <c r="C53" s="16" t="s">
        <v>162</v>
      </c>
      <c r="D53" s="16" t="s">
        <v>164</v>
      </c>
      <c r="E53" s="16" t="s">
        <v>157</v>
      </c>
      <c r="F53" s="18">
        <v>1500</v>
      </c>
      <c r="G53" s="16">
        <v>40</v>
      </c>
      <c r="H53" s="18">
        <f t="shared" si="1"/>
        <v>60000</v>
      </c>
    </row>
    <row r="54" spans="2:8" x14ac:dyDescent="0.4">
      <c r="B54" s="88">
        <v>43623</v>
      </c>
      <c r="C54" s="16" t="s">
        <v>163</v>
      </c>
      <c r="D54" s="16" t="s">
        <v>173</v>
      </c>
      <c r="E54" s="16" t="s">
        <v>157</v>
      </c>
      <c r="F54" s="18">
        <v>2000</v>
      </c>
      <c r="G54" s="16">
        <v>50</v>
      </c>
      <c r="H54" s="18">
        <f t="shared" si="1"/>
        <v>100000</v>
      </c>
    </row>
    <row r="55" spans="2:8" x14ac:dyDescent="0.4">
      <c r="B55" s="88">
        <v>43626</v>
      </c>
      <c r="C55" s="16" t="s">
        <v>167</v>
      </c>
      <c r="D55" s="16" t="s">
        <v>170</v>
      </c>
      <c r="E55" s="16" t="s">
        <v>157</v>
      </c>
      <c r="F55" s="18">
        <v>1000</v>
      </c>
      <c r="G55" s="16">
        <v>10</v>
      </c>
      <c r="H55" s="18">
        <f t="shared" si="1"/>
        <v>10000</v>
      </c>
    </row>
    <row r="56" spans="2:8" x14ac:dyDescent="0.4">
      <c r="B56" s="88">
        <v>43626</v>
      </c>
      <c r="C56" s="16" t="s">
        <v>169</v>
      </c>
      <c r="D56" s="16" t="s">
        <v>161</v>
      </c>
      <c r="E56" s="16" t="s">
        <v>158</v>
      </c>
      <c r="F56" s="18">
        <v>1200</v>
      </c>
      <c r="G56" s="16">
        <v>10</v>
      </c>
      <c r="H56" s="18">
        <f t="shared" si="1"/>
        <v>12000</v>
      </c>
    </row>
    <row r="57" spans="2:8" x14ac:dyDescent="0.4">
      <c r="B57" s="88">
        <v>43629</v>
      </c>
      <c r="C57" s="16" t="s">
        <v>160</v>
      </c>
      <c r="D57" s="16" t="s">
        <v>172</v>
      </c>
      <c r="E57" s="16" t="s">
        <v>157</v>
      </c>
      <c r="F57" s="18">
        <v>1800</v>
      </c>
      <c r="G57" s="16">
        <v>10</v>
      </c>
      <c r="H57" s="18">
        <f t="shared" si="1"/>
        <v>18000</v>
      </c>
    </row>
    <row r="58" spans="2:8" x14ac:dyDescent="0.4">
      <c r="B58" s="88">
        <v>43629</v>
      </c>
      <c r="C58" s="16" t="s">
        <v>160</v>
      </c>
      <c r="D58" s="16" t="s">
        <v>171</v>
      </c>
      <c r="E58" s="16" t="s">
        <v>158</v>
      </c>
      <c r="F58" s="18">
        <v>1500</v>
      </c>
      <c r="G58" s="16">
        <v>30</v>
      </c>
      <c r="H58" s="18">
        <f t="shared" si="1"/>
        <v>45000</v>
      </c>
    </row>
    <row r="59" spans="2:8" x14ac:dyDescent="0.4">
      <c r="B59" s="88">
        <v>43631</v>
      </c>
      <c r="C59" s="16" t="s">
        <v>162</v>
      </c>
      <c r="D59" s="16" t="s">
        <v>164</v>
      </c>
      <c r="E59" s="16" t="s">
        <v>157</v>
      </c>
      <c r="F59" s="18">
        <v>1500</v>
      </c>
      <c r="G59" s="16">
        <v>40</v>
      </c>
      <c r="H59" s="18">
        <f t="shared" si="1"/>
        <v>60000</v>
      </c>
    </row>
    <row r="60" spans="2:8" x14ac:dyDescent="0.4">
      <c r="B60" s="88">
        <v>43631</v>
      </c>
      <c r="C60" s="16" t="s">
        <v>163</v>
      </c>
      <c r="D60" s="16" t="s">
        <v>168</v>
      </c>
      <c r="E60" s="16" t="s">
        <v>158</v>
      </c>
      <c r="F60" s="18">
        <v>1600</v>
      </c>
      <c r="G60" s="16">
        <v>20</v>
      </c>
      <c r="H60" s="18">
        <f t="shared" si="1"/>
        <v>32000</v>
      </c>
    </row>
    <row r="61" spans="2:8" x14ac:dyDescent="0.4">
      <c r="B61" s="88">
        <v>43632</v>
      </c>
      <c r="C61" s="16" t="s">
        <v>169</v>
      </c>
      <c r="D61" s="16" t="s">
        <v>171</v>
      </c>
      <c r="E61" s="16" t="s">
        <v>158</v>
      </c>
      <c r="F61" s="18">
        <v>1500</v>
      </c>
      <c r="G61" s="16">
        <v>30</v>
      </c>
      <c r="H61" s="18">
        <f t="shared" si="1"/>
        <v>45000</v>
      </c>
    </row>
    <row r="62" spans="2:8" x14ac:dyDescent="0.4">
      <c r="B62" s="88">
        <v>43636</v>
      </c>
      <c r="C62" s="16" t="s">
        <v>162</v>
      </c>
      <c r="D62" s="16" t="s">
        <v>172</v>
      </c>
      <c r="E62" s="16" t="s">
        <v>157</v>
      </c>
      <c r="F62" s="18">
        <v>1800</v>
      </c>
      <c r="G62" s="16">
        <v>10</v>
      </c>
      <c r="H62" s="18">
        <f t="shared" si="1"/>
        <v>18000</v>
      </c>
    </row>
    <row r="63" spans="2:8" x14ac:dyDescent="0.4">
      <c r="B63" s="88">
        <v>43636</v>
      </c>
      <c r="C63" s="16" t="s">
        <v>162</v>
      </c>
      <c r="D63" s="16" t="s">
        <v>161</v>
      </c>
      <c r="E63" s="16" t="s">
        <v>158</v>
      </c>
      <c r="F63" s="18">
        <v>1200</v>
      </c>
      <c r="G63" s="16">
        <v>10</v>
      </c>
      <c r="H63" s="18">
        <f t="shared" si="1"/>
        <v>12000</v>
      </c>
    </row>
    <row r="64" spans="2:8" x14ac:dyDescent="0.4">
      <c r="B64" s="88">
        <v>43639</v>
      </c>
      <c r="C64" s="16" t="s">
        <v>163</v>
      </c>
      <c r="D64" s="16" t="s">
        <v>168</v>
      </c>
      <c r="E64" s="16" t="s">
        <v>158</v>
      </c>
      <c r="F64" s="18">
        <v>1600</v>
      </c>
      <c r="G64" s="16">
        <v>20</v>
      </c>
      <c r="H64" s="18">
        <f t="shared" si="1"/>
        <v>32000</v>
      </c>
    </row>
    <row r="65" spans="2:8" x14ac:dyDescent="0.4">
      <c r="B65" s="88">
        <v>43639</v>
      </c>
      <c r="C65" s="16" t="s">
        <v>163</v>
      </c>
      <c r="D65" s="16" t="s">
        <v>164</v>
      </c>
      <c r="E65" s="16" t="s">
        <v>157</v>
      </c>
      <c r="F65" s="18">
        <v>1500</v>
      </c>
      <c r="G65" s="16">
        <v>40</v>
      </c>
      <c r="H65" s="18">
        <f t="shared" si="1"/>
        <v>60000</v>
      </c>
    </row>
    <row r="66" spans="2:8" x14ac:dyDescent="0.4">
      <c r="B66" s="88">
        <v>43643</v>
      </c>
      <c r="C66" s="16" t="s">
        <v>165</v>
      </c>
      <c r="D66" s="16" t="s">
        <v>170</v>
      </c>
      <c r="E66" s="16" t="s">
        <v>157</v>
      </c>
      <c r="F66" s="18">
        <v>1000</v>
      </c>
      <c r="G66" s="16">
        <v>50</v>
      </c>
      <c r="H66" s="18">
        <f t="shared" si="1"/>
        <v>50000</v>
      </c>
    </row>
    <row r="67" spans="2:8" x14ac:dyDescent="0.4">
      <c r="B67" s="88">
        <v>43644</v>
      </c>
      <c r="C67" s="16" t="s">
        <v>167</v>
      </c>
      <c r="D67" s="16" t="s">
        <v>164</v>
      </c>
      <c r="E67" s="16" t="s">
        <v>157</v>
      </c>
      <c r="F67" s="18">
        <v>1500</v>
      </c>
      <c r="G67" s="16">
        <v>40</v>
      </c>
      <c r="H67" s="18">
        <f t="shared" si="1"/>
        <v>60000</v>
      </c>
    </row>
    <row r="68" spans="2:8" x14ac:dyDescent="0.4">
      <c r="B68" s="88">
        <v>43644</v>
      </c>
      <c r="C68" s="16" t="s">
        <v>162</v>
      </c>
      <c r="D68" s="16" t="s">
        <v>166</v>
      </c>
      <c r="E68" s="16" t="s">
        <v>158</v>
      </c>
      <c r="F68" s="18">
        <v>1000</v>
      </c>
      <c r="G68" s="16">
        <v>10</v>
      </c>
      <c r="H68" s="18">
        <f t="shared" si="1"/>
        <v>10000</v>
      </c>
    </row>
    <row r="69" spans="2:8" x14ac:dyDescent="0.4">
      <c r="B69" s="88">
        <v>43646</v>
      </c>
      <c r="C69" s="16" t="s">
        <v>162</v>
      </c>
      <c r="D69" s="16" t="s">
        <v>170</v>
      </c>
      <c r="E69" s="16" t="s">
        <v>157</v>
      </c>
      <c r="F69" s="18">
        <v>1000</v>
      </c>
      <c r="G69" s="16">
        <v>10</v>
      </c>
      <c r="H69" s="18">
        <f t="shared" si="1"/>
        <v>10000</v>
      </c>
    </row>
    <row r="70" spans="2:8" x14ac:dyDescent="0.4">
      <c r="B70" s="88">
        <v>43647</v>
      </c>
      <c r="C70" s="16" t="s">
        <v>167</v>
      </c>
      <c r="D70" s="16" t="s">
        <v>172</v>
      </c>
      <c r="E70" s="16" t="s">
        <v>157</v>
      </c>
      <c r="F70" s="18">
        <v>1800</v>
      </c>
      <c r="G70" s="16">
        <v>10</v>
      </c>
      <c r="H70" s="18">
        <f t="shared" si="1"/>
        <v>18000</v>
      </c>
    </row>
    <row r="71" spans="2:8" x14ac:dyDescent="0.4">
      <c r="B71" s="88">
        <v>43650</v>
      </c>
      <c r="C71" s="16" t="s">
        <v>160</v>
      </c>
      <c r="D71" s="16" t="s">
        <v>171</v>
      </c>
      <c r="E71" s="16" t="s">
        <v>158</v>
      </c>
      <c r="F71" s="18">
        <v>1500</v>
      </c>
      <c r="G71" s="16">
        <v>30</v>
      </c>
      <c r="H71" s="18">
        <f t="shared" si="1"/>
        <v>45000</v>
      </c>
    </row>
    <row r="72" spans="2:8" x14ac:dyDescent="0.4">
      <c r="B72" s="88">
        <v>43650</v>
      </c>
      <c r="C72" s="16" t="s">
        <v>160</v>
      </c>
      <c r="D72" s="16" t="s">
        <v>161</v>
      </c>
      <c r="E72" s="16" t="s">
        <v>158</v>
      </c>
      <c r="F72" s="18">
        <v>1200</v>
      </c>
      <c r="G72" s="16">
        <v>10</v>
      </c>
      <c r="H72" s="18">
        <f t="shared" si="1"/>
        <v>12000</v>
      </c>
    </row>
    <row r="73" spans="2:8" x14ac:dyDescent="0.4">
      <c r="B73" s="88">
        <v>43653</v>
      </c>
      <c r="C73" s="16" t="s">
        <v>165</v>
      </c>
      <c r="D73" s="16" t="s">
        <v>164</v>
      </c>
      <c r="E73" s="16" t="s">
        <v>157</v>
      </c>
      <c r="F73" s="18">
        <v>1500</v>
      </c>
      <c r="G73" s="16">
        <v>40</v>
      </c>
      <c r="H73" s="18">
        <f t="shared" si="1"/>
        <v>60000</v>
      </c>
    </row>
    <row r="74" spans="2:8" x14ac:dyDescent="0.4">
      <c r="B74" s="88">
        <v>43653</v>
      </c>
      <c r="C74" s="16" t="s">
        <v>163</v>
      </c>
      <c r="D74" s="16" t="s">
        <v>161</v>
      </c>
      <c r="E74" s="16" t="s">
        <v>158</v>
      </c>
      <c r="F74" s="18">
        <v>1200</v>
      </c>
      <c r="G74" s="16">
        <v>10</v>
      </c>
      <c r="H74" s="18">
        <f t="shared" si="1"/>
        <v>12000</v>
      </c>
    </row>
    <row r="75" spans="2:8" x14ac:dyDescent="0.4">
      <c r="B75" s="88">
        <v>43653</v>
      </c>
      <c r="C75" s="16" t="s">
        <v>169</v>
      </c>
      <c r="D75" s="16" t="s">
        <v>164</v>
      </c>
      <c r="E75" s="16" t="s">
        <v>157</v>
      </c>
      <c r="F75" s="18">
        <v>1500</v>
      </c>
      <c r="G75" s="16">
        <v>40</v>
      </c>
      <c r="H75" s="18">
        <f t="shared" si="1"/>
        <v>60000</v>
      </c>
    </row>
    <row r="76" spans="2:8" x14ac:dyDescent="0.4">
      <c r="B76" s="88">
        <v>43654</v>
      </c>
      <c r="C76" s="16" t="s">
        <v>162</v>
      </c>
      <c r="D76" s="16" t="s">
        <v>164</v>
      </c>
      <c r="E76" s="16" t="s">
        <v>157</v>
      </c>
      <c r="F76" s="18">
        <v>1500</v>
      </c>
      <c r="G76" s="16">
        <v>40</v>
      </c>
      <c r="H76" s="18">
        <f t="shared" si="1"/>
        <v>60000</v>
      </c>
    </row>
    <row r="77" spans="2:8" x14ac:dyDescent="0.4">
      <c r="B77" s="88">
        <v>43657</v>
      </c>
      <c r="C77" s="16" t="s">
        <v>169</v>
      </c>
      <c r="D77" s="16" t="s">
        <v>173</v>
      </c>
      <c r="E77" s="16" t="s">
        <v>157</v>
      </c>
      <c r="F77" s="18">
        <v>2000</v>
      </c>
      <c r="G77" s="16">
        <v>50</v>
      </c>
      <c r="H77" s="18">
        <f t="shared" si="1"/>
        <v>100000</v>
      </c>
    </row>
    <row r="78" spans="2:8" x14ac:dyDescent="0.4">
      <c r="B78" s="88">
        <v>43658</v>
      </c>
      <c r="C78" s="16" t="s">
        <v>167</v>
      </c>
      <c r="D78" s="16" t="s">
        <v>168</v>
      </c>
      <c r="E78" s="16" t="s">
        <v>158</v>
      </c>
      <c r="F78" s="18">
        <v>1600</v>
      </c>
      <c r="G78" s="16">
        <v>20</v>
      </c>
      <c r="H78" s="18">
        <f t="shared" si="1"/>
        <v>32000</v>
      </c>
    </row>
    <row r="79" spans="2:8" x14ac:dyDescent="0.4">
      <c r="B79" s="88">
        <v>43660</v>
      </c>
      <c r="C79" s="16" t="s">
        <v>163</v>
      </c>
      <c r="D79" s="16" t="s">
        <v>170</v>
      </c>
      <c r="E79" s="16" t="s">
        <v>157</v>
      </c>
      <c r="F79" s="18">
        <v>1000</v>
      </c>
      <c r="G79" s="16">
        <v>10</v>
      </c>
      <c r="H79" s="18">
        <f t="shared" si="1"/>
        <v>10000</v>
      </c>
    </row>
    <row r="80" spans="2:8" x14ac:dyDescent="0.4">
      <c r="B80" s="88">
        <v>43660</v>
      </c>
      <c r="C80" s="16" t="s">
        <v>163</v>
      </c>
      <c r="D80" s="16" t="s">
        <v>172</v>
      </c>
      <c r="E80" s="16" t="s">
        <v>157</v>
      </c>
      <c r="F80" s="18">
        <v>1800</v>
      </c>
      <c r="G80" s="16">
        <v>20</v>
      </c>
      <c r="H80" s="18">
        <f t="shared" ref="H80:H137" si="2">F80*G80</f>
        <v>36000</v>
      </c>
    </row>
    <row r="81" spans="2:8" x14ac:dyDescent="0.4">
      <c r="B81" s="88">
        <v>43661</v>
      </c>
      <c r="C81" s="16" t="s">
        <v>167</v>
      </c>
      <c r="D81" s="16" t="s">
        <v>171</v>
      </c>
      <c r="E81" s="16" t="s">
        <v>158</v>
      </c>
      <c r="F81" s="18">
        <v>1500</v>
      </c>
      <c r="G81" s="16">
        <v>30</v>
      </c>
      <c r="H81" s="18">
        <f t="shared" si="2"/>
        <v>45000</v>
      </c>
    </row>
    <row r="82" spans="2:8" x14ac:dyDescent="0.4">
      <c r="B82" s="88">
        <v>43665</v>
      </c>
      <c r="C82" s="16" t="s">
        <v>165</v>
      </c>
      <c r="D82" s="16" t="s">
        <v>161</v>
      </c>
      <c r="E82" s="16" t="s">
        <v>158</v>
      </c>
      <c r="F82" s="18">
        <v>1200</v>
      </c>
      <c r="G82" s="16">
        <v>10</v>
      </c>
      <c r="H82" s="18">
        <f t="shared" si="2"/>
        <v>12000</v>
      </c>
    </row>
    <row r="83" spans="2:8" x14ac:dyDescent="0.4">
      <c r="B83" s="88">
        <v>43667</v>
      </c>
      <c r="C83" s="16" t="s">
        <v>162</v>
      </c>
      <c r="D83" s="16" t="s">
        <v>168</v>
      </c>
      <c r="E83" s="16" t="s">
        <v>158</v>
      </c>
      <c r="F83" s="18">
        <v>1600</v>
      </c>
      <c r="G83" s="16">
        <v>20</v>
      </c>
      <c r="H83" s="18">
        <f t="shared" si="2"/>
        <v>32000</v>
      </c>
    </row>
    <row r="84" spans="2:8" x14ac:dyDescent="0.4">
      <c r="B84" s="88">
        <v>43667</v>
      </c>
      <c r="C84" s="16" t="s">
        <v>162</v>
      </c>
      <c r="D84" s="16" t="s">
        <v>164</v>
      </c>
      <c r="E84" s="16" t="s">
        <v>157</v>
      </c>
      <c r="F84" s="18">
        <v>1500</v>
      </c>
      <c r="G84" s="16">
        <v>40</v>
      </c>
      <c r="H84" s="18">
        <f t="shared" si="2"/>
        <v>60000</v>
      </c>
    </row>
    <row r="85" spans="2:8" x14ac:dyDescent="0.4">
      <c r="B85" s="88">
        <v>43668</v>
      </c>
      <c r="C85" s="16" t="s">
        <v>167</v>
      </c>
      <c r="D85" s="16" t="s">
        <v>172</v>
      </c>
      <c r="E85" s="16" t="s">
        <v>157</v>
      </c>
      <c r="F85" s="18">
        <v>1800</v>
      </c>
      <c r="G85" s="16">
        <v>10</v>
      </c>
      <c r="H85" s="18">
        <f t="shared" si="2"/>
        <v>18000</v>
      </c>
    </row>
    <row r="86" spans="2:8" x14ac:dyDescent="0.4">
      <c r="B86" s="88">
        <v>43671</v>
      </c>
      <c r="C86" s="16" t="s">
        <v>160</v>
      </c>
      <c r="D86" s="16" t="s">
        <v>171</v>
      </c>
      <c r="E86" s="16" t="s">
        <v>158</v>
      </c>
      <c r="F86" s="18">
        <v>1500</v>
      </c>
      <c r="G86" s="16">
        <v>30</v>
      </c>
      <c r="H86" s="18">
        <f t="shared" si="2"/>
        <v>45000</v>
      </c>
    </row>
    <row r="87" spans="2:8" x14ac:dyDescent="0.4">
      <c r="B87" s="88">
        <v>43671</v>
      </c>
      <c r="C87" s="16" t="s">
        <v>165</v>
      </c>
      <c r="D87" s="16" t="s">
        <v>164</v>
      </c>
      <c r="E87" s="16" t="s">
        <v>157</v>
      </c>
      <c r="F87" s="18">
        <v>1500</v>
      </c>
      <c r="G87" s="16">
        <v>40</v>
      </c>
      <c r="H87" s="18">
        <f t="shared" si="2"/>
        <v>60000</v>
      </c>
    </row>
    <row r="88" spans="2:8" x14ac:dyDescent="0.4">
      <c r="B88" s="88">
        <v>43672</v>
      </c>
      <c r="C88" s="16" t="s">
        <v>160</v>
      </c>
      <c r="D88" s="16" t="s">
        <v>161</v>
      </c>
      <c r="E88" s="16" t="s">
        <v>158</v>
      </c>
      <c r="F88" s="18">
        <v>1200</v>
      </c>
      <c r="G88" s="16">
        <v>10</v>
      </c>
      <c r="H88" s="18">
        <f t="shared" si="2"/>
        <v>12000</v>
      </c>
    </row>
    <row r="89" spans="2:8" x14ac:dyDescent="0.4">
      <c r="B89" s="88">
        <v>43674</v>
      </c>
      <c r="C89" s="16" t="s">
        <v>169</v>
      </c>
      <c r="D89" s="16" t="s">
        <v>164</v>
      </c>
      <c r="E89" s="16" t="s">
        <v>157</v>
      </c>
      <c r="F89" s="18">
        <v>1500</v>
      </c>
      <c r="G89" s="16">
        <v>40</v>
      </c>
      <c r="H89" s="18">
        <f t="shared" si="2"/>
        <v>60000</v>
      </c>
    </row>
    <row r="90" spans="2:8" x14ac:dyDescent="0.4">
      <c r="B90" s="88">
        <v>43674</v>
      </c>
      <c r="C90" s="16" t="s">
        <v>163</v>
      </c>
      <c r="D90" s="16" t="s">
        <v>168</v>
      </c>
      <c r="E90" s="16" t="s">
        <v>158</v>
      </c>
      <c r="F90" s="18">
        <v>1600</v>
      </c>
      <c r="G90" s="16">
        <v>20</v>
      </c>
      <c r="H90" s="18">
        <f t="shared" si="2"/>
        <v>32000</v>
      </c>
    </row>
    <row r="91" spans="2:8" x14ac:dyDescent="0.4">
      <c r="B91" s="88">
        <v>43675</v>
      </c>
      <c r="C91" s="16" t="s">
        <v>167</v>
      </c>
      <c r="D91" s="16" t="s">
        <v>170</v>
      </c>
      <c r="E91" s="16" t="s">
        <v>157</v>
      </c>
      <c r="F91" s="18">
        <v>1000</v>
      </c>
      <c r="G91" s="16">
        <v>10</v>
      </c>
      <c r="H91" s="18">
        <f t="shared" si="2"/>
        <v>10000</v>
      </c>
    </row>
    <row r="92" spans="2:8" x14ac:dyDescent="0.4">
      <c r="B92" s="88">
        <v>43678</v>
      </c>
      <c r="C92" s="16" t="s">
        <v>162</v>
      </c>
      <c r="D92" s="16" t="s">
        <v>166</v>
      </c>
      <c r="E92" s="16" t="s">
        <v>158</v>
      </c>
      <c r="F92" s="18">
        <v>1000</v>
      </c>
      <c r="G92" s="16">
        <v>10</v>
      </c>
      <c r="H92" s="18">
        <f t="shared" si="2"/>
        <v>10000</v>
      </c>
    </row>
    <row r="93" spans="2:8" x14ac:dyDescent="0.4">
      <c r="B93" s="88">
        <v>43678</v>
      </c>
      <c r="C93" s="16" t="s">
        <v>162</v>
      </c>
      <c r="D93" s="16" t="s">
        <v>170</v>
      </c>
      <c r="E93" s="16" t="s">
        <v>157</v>
      </c>
      <c r="F93" s="18">
        <v>1000</v>
      </c>
      <c r="G93" s="16">
        <v>10</v>
      </c>
      <c r="H93" s="18">
        <f t="shared" si="2"/>
        <v>10000</v>
      </c>
    </row>
    <row r="94" spans="2:8" x14ac:dyDescent="0.4">
      <c r="B94" s="88">
        <v>43680</v>
      </c>
      <c r="C94" s="16" t="s">
        <v>167</v>
      </c>
      <c r="D94" s="16" t="s">
        <v>172</v>
      </c>
      <c r="E94" s="16" t="s">
        <v>157</v>
      </c>
      <c r="F94" s="18">
        <v>1800</v>
      </c>
      <c r="G94" s="16">
        <v>10</v>
      </c>
      <c r="H94" s="18">
        <f t="shared" si="2"/>
        <v>18000</v>
      </c>
    </row>
    <row r="95" spans="2:8" x14ac:dyDescent="0.4">
      <c r="B95" s="88">
        <v>43681</v>
      </c>
      <c r="C95" s="16" t="s">
        <v>160</v>
      </c>
      <c r="D95" s="16" t="s">
        <v>171</v>
      </c>
      <c r="E95" s="16" t="s">
        <v>158</v>
      </c>
      <c r="F95" s="18">
        <v>1500</v>
      </c>
      <c r="G95" s="16">
        <v>30</v>
      </c>
      <c r="H95" s="18">
        <f t="shared" si="2"/>
        <v>45000</v>
      </c>
    </row>
    <row r="96" spans="2:8" x14ac:dyDescent="0.4">
      <c r="B96" s="88">
        <v>43682</v>
      </c>
      <c r="C96" s="16" t="s">
        <v>160</v>
      </c>
      <c r="D96" s="16" t="s">
        <v>161</v>
      </c>
      <c r="E96" s="16" t="s">
        <v>158</v>
      </c>
      <c r="F96" s="18">
        <v>1200</v>
      </c>
      <c r="G96" s="16">
        <v>10</v>
      </c>
      <c r="H96" s="18">
        <f t="shared" si="2"/>
        <v>12000</v>
      </c>
    </row>
    <row r="97" spans="2:8" x14ac:dyDescent="0.4">
      <c r="B97" s="88">
        <v>43685</v>
      </c>
      <c r="C97" s="16" t="s">
        <v>165</v>
      </c>
      <c r="D97" s="16" t="s">
        <v>164</v>
      </c>
      <c r="E97" s="16" t="s">
        <v>157</v>
      </c>
      <c r="F97" s="18">
        <v>1500</v>
      </c>
      <c r="G97" s="16">
        <v>40</v>
      </c>
      <c r="H97" s="18">
        <f t="shared" si="2"/>
        <v>60000</v>
      </c>
    </row>
    <row r="98" spans="2:8" x14ac:dyDescent="0.4">
      <c r="B98" s="88">
        <v>43685</v>
      </c>
      <c r="C98" s="16" t="s">
        <v>163</v>
      </c>
      <c r="D98" s="16" t="s">
        <v>161</v>
      </c>
      <c r="E98" s="16" t="s">
        <v>158</v>
      </c>
      <c r="F98" s="18">
        <v>1200</v>
      </c>
      <c r="G98" s="16">
        <v>10</v>
      </c>
      <c r="H98" s="18">
        <f t="shared" si="2"/>
        <v>12000</v>
      </c>
    </row>
    <row r="99" spans="2:8" x14ac:dyDescent="0.4">
      <c r="B99" s="88">
        <v>43694</v>
      </c>
      <c r="C99" s="16" t="s">
        <v>169</v>
      </c>
      <c r="D99" s="16" t="s">
        <v>164</v>
      </c>
      <c r="E99" s="16" t="s">
        <v>157</v>
      </c>
      <c r="F99" s="18">
        <v>1500</v>
      </c>
      <c r="G99" s="16">
        <v>40</v>
      </c>
      <c r="H99" s="18">
        <f t="shared" si="2"/>
        <v>60000</v>
      </c>
    </row>
    <row r="100" spans="2:8" x14ac:dyDescent="0.4">
      <c r="B100" s="88">
        <v>43694</v>
      </c>
      <c r="C100" s="16" t="s">
        <v>167</v>
      </c>
      <c r="D100" s="16" t="s">
        <v>168</v>
      </c>
      <c r="E100" s="16" t="s">
        <v>158</v>
      </c>
      <c r="F100" s="18">
        <v>1600</v>
      </c>
      <c r="G100" s="16">
        <v>20</v>
      </c>
      <c r="H100" s="18">
        <f t="shared" si="2"/>
        <v>32000</v>
      </c>
    </row>
    <row r="101" spans="2:8" x14ac:dyDescent="0.4">
      <c r="B101" s="88">
        <v>43696</v>
      </c>
      <c r="C101" s="16" t="s">
        <v>160</v>
      </c>
      <c r="D101" s="16" t="s">
        <v>173</v>
      </c>
      <c r="E101" s="16" t="s">
        <v>157</v>
      </c>
      <c r="F101" s="18">
        <v>2000</v>
      </c>
      <c r="G101" s="16">
        <v>50</v>
      </c>
      <c r="H101" s="18">
        <f t="shared" si="2"/>
        <v>100000</v>
      </c>
    </row>
    <row r="102" spans="2:8" x14ac:dyDescent="0.4">
      <c r="B102" s="88">
        <v>43696</v>
      </c>
      <c r="C102" s="16" t="s">
        <v>165</v>
      </c>
      <c r="D102" s="16" t="s">
        <v>164</v>
      </c>
      <c r="E102" s="16" t="s">
        <v>157</v>
      </c>
      <c r="F102" s="18">
        <v>1500</v>
      </c>
      <c r="G102" s="16">
        <v>40</v>
      </c>
      <c r="H102" s="18">
        <f t="shared" si="2"/>
        <v>60000</v>
      </c>
    </row>
    <row r="103" spans="2:8" x14ac:dyDescent="0.4">
      <c r="B103" s="88">
        <v>43701</v>
      </c>
      <c r="C103" s="16" t="s">
        <v>160</v>
      </c>
      <c r="D103" s="16" t="s">
        <v>172</v>
      </c>
      <c r="E103" s="16" t="s">
        <v>157</v>
      </c>
      <c r="F103" s="18">
        <v>1800</v>
      </c>
      <c r="G103" s="16">
        <v>10</v>
      </c>
      <c r="H103" s="18">
        <f t="shared" si="2"/>
        <v>18000</v>
      </c>
    </row>
    <row r="104" spans="2:8" x14ac:dyDescent="0.4">
      <c r="B104" s="88">
        <v>43701</v>
      </c>
      <c r="C104" s="16" t="s">
        <v>163</v>
      </c>
      <c r="D104" s="16" t="s">
        <v>170</v>
      </c>
      <c r="E104" s="16" t="s">
        <v>157</v>
      </c>
      <c r="F104" s="18">
        <v>1000</v>
      </c>
      <c r="G104" s="16">
        <v>10</v>
      </c>
      <c r="H104" s="18">
        <f t="shared" si="2"/>
        <v>10000</v>
      </c>
    </row>
    <row r="105" spans="2:8" x14ac:dyDescent="0.4">
      <c r="B105" s="88">
        <v>43703</v>
      </c>
      <c r="C105" s="16" t="s">
        <v>167</v>
      </c>
      <c r="D105" s="16" t="s">
        <v>161</v>
      </c>
      <c r="E105" s="16" t="s">
        <v>158</v>
      </c>
      <c r="F105" s="18">
        <v>1200</v>
      </c>
      <c r="G105" s="16">
        <v>10</v>
      </c>
      <c r="H105" s="18">
        <f t="shared" si="2"/>
        <v>12000</v>
      </c>
    </row>
    <row r="106" spans="2:8" x14ac:dyDescent="0.4">
      <c r="B106" s="88">
        <v>43707</v>
      </c>
      <c r="C106" s="16" t="s">
        <v>165</v>
      </c>
      <c r="D106" s="16" t="s">
        <v>164</v>
      </c>
      <c r="E106" s="16" t="s">
        <v>157</v>
      </c>
      <c r="F106" s="18">
        <v>1500</v>
      </c>
      <c r="G106" s="16">
        <v>40</v>
      </c>
      <c r="H106" s="18">
        <f t="shared" si="2"/>
        <v>60000</v>
      </c>
    </row>
    <row r="107" spans="2:8" x14ac:dyDescent="0.4">
      <c r="B107" s="88">
        <v>43707</v>
      </c>
      <c r="C107" s="16" t="s">
        <v>163</v>
      </c>
      <c r="D107" s="16" t="s">
        <v>171</v>
      </c>
      <c r="E107" s="16" t="s">
        <v>158</v>
      </c>
      <c r="F107" s="18">
        <v>1500</v>
      </c>
      <c r="G107" s="16">
        <v>30</v>
      </c>
      <c r="H107" s="18">
        <f t="shared" si="2"/>
        <v>45000</v>
      </c>
    </row>
    <row r="108" spans="2:8" x14ac:dyDescent="0.4">
      <c r="B108" s="88">
        <v>43708</v>
      </c>
      <c r="C108" s="16" t="s">
        <v>169</v>
      </c>
      <c r="D108" s="16" t="s">
        <v>170</v>
      </c>
      <c r="E108" s="16" t="s">
        <v>157</v>
      </c>
      <c r="F108" s="18">
        <v>1000</v>
      </c>
      <c r="G108" s="16">
        <v>10</v>
      </c>
      <c r="H108" s="18">
        <f t="shared" si="2"/>
        <v>10000</v>
      </c>
    </row>
    <row r="109" spans="2:8" x14ac:dyDescent="0.4">
      <c r="B109" s="88">
        <v>43708</v>
      </c>
      <c r="C109" s="16" t="s">
        <v>163</v>
      </c>
      <c r="D109" s="16" t="s">
        <v>164</v>
      </c>
      <c r="E109" s="16" t="s">
        <v>157</v>
      </c>
      <c r="F109" s="18">
        <v>1500</v>
      </c>
      <c r="G109" s="16">
        <v>40</v>
      </c>
      <c r="H109" s="18">
        <f t="shared" si="2"/>
        <v>60000</v>
      </c>
    </row>
    <row r="110" spans="2:8" x14ac:dyDescent="0.4">
      <c r="B110" s="88">
        <v>43709</v>
      </c>
      <c r="C110" s="16" t="s">
        <v>162</v>
      </c>
      <c r="D110" s="16" t="s">
        <v>172</v>
      </c>
      <c r="E110" s="16" t="s">
        <v>157</v>
      </c>
      <c r="F110" s="18">
        <v>1800</v>
      </c>
      <c r="G110" s="16">
        <v>10</v>
      </c>
      <c r="H110" s="18">
        <f t="shared" si="2"/>
        <v>18000</v>
      </c>
    </row>
    <row r="111" spans="2:8" x14ac:dyDescent="0.4">
      <c r="B111" s="88">
        <v>43709</v>
      </c>
      <c r="C111" s="16" t="s">
        <v>163</v>
      </c>
      <c r="D111" s="16" t="s">
        <v>171</v>
      </c>
      <c r="E111" s="16" t="s">
        <v>158</v>
      </c>
      <c r="F111" s="18">
        <v>1500</v>
      </c>
      <c r="G111" s="16">
        <v>30</v>
      </c>
      <c r="H111" s="18">
        <f t="shared" si="2"/>
        <v>45000</v>
      </c>
    </row>
    <row r="112" spans="2:8" x14ac:dyDescent="0.4">
      <c r="B112" s="88">
        <v>43710</v>
      </c>
      <c r="C112" s="16" t="s">
        <v>167</v>
      </c>
      <c r="D112" s="16" t="s">
        <v>164</v>
      </c>
      <c r="E112" s="16" t="s">
        <v>157</v>
      </c>
      <c r="F112" s="18">
        <v>1500</v>
      </c>
      <c r="G112" s="16">
        <v>40</v>
      </c>
      <c r="H112" s="18">
        <f t="shared" si="2"/>
        <v>60000</v>
      </c>
    </row>
    <row r="113" spans="2:8" x14ac:dyDescent="0.4">
      <c r="B113" s="88">
        <v>43713</v>
      </c>
      <c r="C113" s="16" t="s">
        <v>163</v>
      </c>
      <c r="D113" s="16" t="s">
        <v>161</v>
      </c>
      <c r="E113" s="16" t="s">
        <v>158</v>
      </c>
      <c r="F113" s="18">
        <v>1200</v>
      </c>
      <c r="G113" s="16">
        <v>10</v>
      </c>
      <c r="H113" s="18">
        <f t="shared" si="2"/>
        <v>12000</v>
      </c>
    </row>
    <row r="114" spans="2:8" x14ac:dyDescent="0.4">
      <c r="B114" s="88">
        <v>43713</v>
      </c>
      <c r="C114" s="16" t="s">
        <v>162</v>
      </c>
      <c r="D114" s="16" t="s">
        <v>164</v>
      </c>
      <c r="E114" s="16" t="s">
        <v>157</v>
      </c>
      <c r="F114" s="18">
        <v>1500</v>
      </c>
      <c r="G114" s="16">
        <v>40</v>
      </c>
      <c r="H114" s="18">
        <f t="shared" si="2"/>
        <v>60000</v>
      </c>
    </row>
    <row r="115" spans="2:8" x14ac:dyDescent="0.4">
      <c r="B115" s="88">
        <v>43713</v>
      </c>
      <c r="C115" s="16" t="s">
        <v>165</v>
      </c>
      <c r="D115" s="16" t="s">
        <v>161</v>
      </c>
      <c r="E115" s="16" t="s">
        <v>158</v>
      </c>
      <c r="F115" s="18">
        <v>1200</v>
      </c>
      <c r="G115" s="16">
        <v>10</v>
      </c>
      <c r="H115" s="18">
        <f t="shared" si="2"/>
        <v>12000</v>
      </c>
    </row>
    <row r="116" spans="2:8" x14ac:dyDescent="0.4">
      <c r="B116" s="88">
        <v>43714</v>
      </c>
      <c r="C116" s="16" t="s">
        <v>169</v>
      </c>
      <c r="D116" s="16" t="s">
        <v>171</v>
      </c>
      <c r="E116" s="16" t="s">
        <v>158</v>
      </c>
      <c r="F116" s="18">
        <v>1500</v>
      </c>
      <c r="G116" s="16">
        <v>40</v>
      </c>
      <c r="H116" s="18">
        <f t="shared" si="2"/>
        <v>60000</v>
      </c>
    </row>
    <row r="117" spans="2:8" x14ac:dyDescent="0.4">
      <c r="B117" s="88">
        <v>43715</v>
      </c>
      <c r="C117" s="16" t="s">
        <v>162</v>
      </c>
      <c r="D117" s="16" t="s">
        <v>168</v>
      </c>
      <c r="E117" s="16" t="s">
        <v>158</v>
      </c>
      <c r="F117" s="18">
        <v>1600</v>
      </c>
      <c r="G117" s="16">
        <v>20</v>
      </c>
      <c r="H117" s="18">
        <f t="shared" si="2"/>
        <v>32000</v>
      </c>
    </row>
    <row r="118" spans="2:8" x14ac:dyDescent="0.4">
      <c r="B118" s="88">
        <v>43715</v>
      </c>
      <c r="C118" s="16" t="s">
        <v>167</v>
      </c>
      <c r="D118" s="16" t="s">
        <v>173</v>
      </c>
      <c r="E118" s="16" t="s">
        <v>157</v>
      </c>
      <c r="F118" s="18">
        <v>2000</v>
      </c>
      <c r="G118" s="16">
        <v>50</v>
      </c>
      <c r="H118" s="18">
        <f t="shared" si="2"/>
        <v>100000</v>
      </c>
    </row>
    <row r="119" spans="2:8" x14ac:dyDescent="0.4">
      <c r="B119" s="88">
        <v>43717</v>
      </c>
      <c r="C119" s="16" t="s">
        <v>169</v>
      </c>
      <c r="D119" s="16" t="s">
        <v>168</v>
      </c>
      <c r="E119" s="16" t="s">
        <v>158</v>
      </c>
      <c r="F119" s="18">
        <v>1600</v>
      </c>
      <c r="G119" s="16">
        <v>40</v>
      </c>
      <c r="H119" s="18">
        <f t="shared" si="2"/>
        <v>64000</v>
      </c>
    </row>
    <row r="120" spans="2:8" x14ac:dyDescent="0.4">
      <c r="B120" s="88">
        <v>43717</v>
      </c>
      <c r="C120" s="16" t="s">
        <v>163</v>
      </c>
      <c r="D120" s="16" t="s">
        <v>171</v>
      </c>
      <c r="E120" s="16" t="s">
        <v>158</v>
      </c>
      <c r="F120" s="18">
        <v>1500</v>
      </c>
      <c r="G120" s="16">
        <v>50</v>
      </c>
      <c r="H120" s="18">
        <f t="shared" si="2"/>
        <v>75000</v>
      </c>
    </row>
    <row r="121" spans="2:8" x14ac:dyDescent="0.4">
      <c r="B121" s="88">
        <v>43717</v>
      </c>
      <c r="C121" s="16" t="s">
        <v>160</v>
      </c>
      <c r="D121" s="16" t="s">
        <v>164</v>
      </c>
      <c r="E121" s="16" t="s">
        <v>157</v>
      </c>
      <c r="F121" s="18">
        <v>1500</v>
      </c>
      <c r="G121" s="16">
        <v>40</v>
      </c>
      <c r="H121" s="18">
        <f t="shared" si="2"/>
        <v>60000</v>
      </c>
    </row>
    <row r="122" spans="2:8" x14ac:dyDescent="0.4">
      <c r="B122" s="88">
        <v>43720</v>
      </c>
      <c r="C122" s="16" t="s">
        <v>160</v>
      </c>
      <c r="D122" s="16" t="s">
        <v>170</v>
      </c>
      <c r="E122" s="16" t="s">
        <v>157</v>
      </c>
      <c r="F122" s="18">
        <v>1000</v>
      </c>
      <c r="G122" s="16">
        <v>10</v>
      </c>
      <c r="H122" s="18">
        <f t="shared" si="2"/>
        <v>10000</v>
      </c>
    </row>
    <row r="123" spans="2:8" x14ac:dyDescent="0.4">
      <c r="B123" s="88">
        <v>43721</v>
      </c>
      <c r="C123" s="16" t="s">
        <v>162</v>
      </c>
      <c r="D123" s="16" t="s">
        <v>172</v>
      </c>
      <c r="E123" s="16" t="s">
        <v>157</v>
      </c>
      <c r="F123" s="18">
        <v>1800</v>
      </c>
      <c r="G123" s="16">
        <v>10</v>
      </c>
      <c r="H123" s="18">
        <f t="shared" si="2"/>
        <v>18000</v>
      </c>
    </row>
    <row r="124" spans="2:8" x14ac:dyDescent="0.4">
      <c r="B124" s="88">
        <v>43721</v>
      </c>
      <c r="C124" s="16" t="s">
        <v>162</v>
      </c>
      <c r="D124" s="16" t="s">
        <v>168</v>
      </c>
      <c r="E124" s="16" t="s">
        <v>158</v>
      </c>
      <c r="F124" s="18">
        <v>1600</v>
      </c>
      <c r="G124" s="16">
        <v>10</v>
      </c>
      <c r="H124" s="18">
        <f t="shared" si="2"/>
        <v>16000</v>
      </c>
    </row>
    <row r="125" spans="2:8" x14ac:dyDescent="0.4">
      <c r="B125" s="88">
        <v>43723</v>
      </c>
      <c r="C125" s="16" t="s">
        <v>163</v>
      </c>
      <c r="D125" s="16" t="s">
        <v>161</v>
      </c>
      <c r="E125" s="16" t="s">
        <v>158</v>
      </c>
      <c r="F125" s="18">
        <v>1200</v>
      </c>
      <c r="G125" s="16">
        <v>50</v>
      </c>
      <c r="H125" s="18">
        <f t="shared" si="2"/>
        <v>60000</v>
      </c>
    </row>
    <row r="126" spans="2:8" x14ac:dyDescent="0.4">
      <c r="B126" s="88">
        <v>43723</v>
      </c>
      <c r="C126" s="16" t="s">
        <v>165</v>
      </c>
      <c r="D126" s="16" t="s">
        <v>172</v>
      </c>
      <c r="E126" s="16" t="s">
        <v>157</v>
      </c>
      <c r="F126" s="18">
        <v>1800</v>
      </c>
      <c r="G126" s="16">
        <v>20</v>
      </c>
      <c r="H126" s="18">
        <f t="shared" si="2"/>
        <v>36000</v>
      </c>
    </row>
    <row r="127" spans="2:8" x14ac:dyDescent="0.4">
      <c r="B127" s="88">
        <v>43723</v>
      </c>
      <c r="C127" s="16" t="s">
        <v>162</v>
      </c>
      <c r="D127" s="16" t="s">
        <v>172</v>
      </c>
      <c r="E127" s="16" t="s">
        <v>157</v>
      </c>
      <c r="F127" s="18">
        <v>1800</v>
      </c>
      <c r="G127" s="16">
        <v>10</v>
      </c>
      <c r="H127" s="18">
        <f t="shared" si="2"/>
        <v>18000</v>
      </c>
    </row>
    <row r="128" spans="2:8" x14ac:dyDescent="0.4">
      <c r="B128" s="88">
        <v>43724</v>
      </c>
      <c r="C128" s="16" t="s">
        <v>167</v>
      </c>
      <c r="D128" s="16" t="s">
        <v>173</v>
      </c>
      <c r="E128" s="16" t="s">
        <v>157</v>
      </c>
      <c r="F128" s="18">
        <v>2000</v>
      </c>
      <c r="G128" s="16">
        <v>20</v>
      </c>
      <c r="H128" s="18">
        <f t="shared" si="2"/>
        <v>40000</v>
      </c>
    </row>
    <row r="129" spans="2:8" x14ac:dyDescent="0.4">
      <c r="B129" s="88">
        <v>43728</v>
      </c>
      <c r="C129" s="16" t="s">
        <v>163</v>
      </c>
      <c r="D129" s="16" t="s">
        <v>171</v>
      </c>
      <c r="E129" s="16" t="s">
        <v>158</v>
      </c>
      <c r="F129" s="18">
        <v>1500</v>
      </c>
      <c r="G129" s="16">
        <v>30</v>
      </c>
      <c r="H129" s="18">
        <f t="shared" si="2"/>
        <v>45000</v>
      </c>
    </row>
    <row r="130" spans="2:8" x14ac:dyDescent="0.4">
      <c r="B130" s="88">
        <v>43728</v>
      </c>
      <c r="C130" s="16" t="s">
        <v>162</v>
      </c>
      <c r="D130" s="16" t="s">
        <v>164</v>
      </c>
      <c r="E130" s="16" t="s">
        <v>157</v>
      </c>
      <c r="F130" s="18">
        <v>1500</v>
      </c>
      <c r="G130" s="16">
        <v>10</v>
      </c>
      <c r="H130" s="18">
        <f t="shared" si="2"/>
        <v>15000</v>
      </c>
    </row>
    <row r="131" spans="2:8" x14ac:dyDescent="0.4">
      <c r="B131" s="88">
        <v>43731</v>
      </c>
      <c r="C131" s="16" t="s">
        <v>167</v>
      </c>
      <c r="D131" s="16" t="s">
        <v>166</v>
      </c>
      <c r="E131" s="16" t="s">
        <v>158</v>
      </c>
      <c r="F131" s="18">
        <v>1000</v>
      </c>
      <c r="G131" s="16">
        <v>30</v>
      </c>
      <c r="H131" s="18">
        <f t="shared" si="2"/>
        <v>30000</v>
      </c>
    </row>
    <row r="132" spans="2:8" x14ac:dyDescent="0.4">
      <c r="B132" s="88">
        <v>43735</v>
      </c>
      <c r="C132" s="16" t="s">
        <v>169</v>
      </c>
      <c r="D132" s="16" t="s">
        <v>161</v>
      </c>
      <c r="E132" s="16" t="s">
        <v>158</v>
      </c>
      <c r="F132" s="18">
        <v>1200</v>
      </c>
      <c r="G132" s="16">
        <v>10</v>
      </c>
      <c r="H132" s="18">
        <f t="shared" si="2"/>
        <v>12000</v>
      </c>
    </row>
    <row r="133" spans="2:8" x14ac:dyDescent="0.4">
      <c r="B133" s="88">
        <v>43736</v>
      </c>
      <c r="C133" s="16" t="s">
        <v>162</v>
      </c>
      <c r="D133" s="16" t="s">
        <v>170</v>
      </c>
      <c r="E133" s="16" t="s">
        <v>157</v>
      </c>
      <c r="F133" s="18">
        <v>1000</v>
      </c>
      <c r="G133" s="16">
        <v>10</v>
      </c>
      <c r="H133" s="18">
        <f t="shared" si="2"/>
        <v>10000</v>
      </c>
    </row>
    <row r="134" spans="2:8" x14ac:dyDescent="0.4">
      <c r="B134" s="88">
        <v>43736</v>
      </c>
      <c r="C134" s="16" t="s">
        <v>165</v>
      </c>
      <c r="D134" s="16" t="s">
        <v>172</v>
      </c>
      <c r="E134" s="16" t="s">
        <v>157</v>
      </c>
      <c r="F134" s="18">
        <v>1800</v>
      </c>
      <c r="G134" s="16">
        <v>10</v>
      </c>
      <c r="H134" s="18">
        <f t="shared" si="2"/>
        <v>18000</v>
      </c>
    </row>
    <row r="135" spans="2:8" x14ac:dyDescent="0.4">
      <c r="B135" s="88">
        <v>43736</v>
      </c>
      <c r="C135" s="16" t="s">
        <v>167</v>
      </c>
      <c r="D135" s="16" t="s">
        <v>164</v>
      </c>
      <c r="E135" s="16" t="s">
        <v>157</v>
      </c>
      <c r="F135" s="18">
        <v>1500</v>
      </c>
      <c r="G135" s="16">
        <v>40</v>
      </c>
      <c r="H135" s="18">
        <f t="shared" si="2"/>
        <v>60000</v>
      </c>
    </row>
    <row r="136" spans="2:8" x14ac:dyDescent="0.4">
      <c r="B136" s="88">
        <v>43738</v>
      </c>
      <c r="C136" s="16" t="s">
        <v>160</v>
      </c>
      <c r="D136" s="16" t="s">
        <v>168</v>
      </c>
      <c r="E136" s="16" t="s">
        <v>158</v>
      </c>
      <c r="F136" s="18">
        <v>1600</v>
      </c>
      <c r="G136" s="16">
        <v>20</v>
      </c>
      <c r="H136" s="18">
        <f t="shared" si="2"/>
        <v>32000</v>
      </c>
    </row>
    <row r="137" spans="2:8" x14ac:dyDescent="0.4">
      <c r="B137" s="88">
        <v>43738</v>
      </c>
      <c r="C137" s="16" t="s">
        <v>163</v>
      </c>
      <c r="D137" s="16" t="s">
        <v>171</v>
      </c>
      <c r="E137" s="16" t="s">
        <v>158</v>
      </c>
      <c r="F137" s="18">
        <v>1500</v>
      </c>
      <c r="G137" s="16">
        <v>30</v>
      </c>
      <c r="H137" s="18">
        <f t="shared" si="2"/>
        <v>45000</v>
      </c>
    </row>
    <row r="142" spans="2:8" x14ac:dyDescent="0.4">
      <c r="B142" s="87" t="s">
        <v>155</v>
      </c>
      <c r="C142" s="87" t="s">
        <v>157</v>
      </c>
      <c r="D142" s="87" t="s">
        <v>158</v>
      </c>
      <c r="E142" s="87" t="s">
        <v>159</v>
      </c>
    </row>
    <row r="143" spans="2:8" x14ac:dyDescent="0.4">
      <c r="B143" s="16" t="s">
        <v>162</v>
      </c>
      <c r="C143" s="18">
        <v>670000</v>
      </c>
      <c r="D143" s="18">
        <v>371000</v>
      </c>
      <c r="E143" s="89">
        <f t="shared" ref="E143:E149" si="3">SUM(C143:D143)</f>
        <v>1041000</v>
      </c>
    </row>
    <row r="144" spans="2:8" x14ac:dyDescent="0.4">
      <c r="B144" s="16" t="s">
        <v>165</v>
      </c>
      <c r="C144" s="18">
        <v>474000</v>
      </c>
      <c r="D144" s="18">
        <v>140000</v>
      </c>
      <c r="E144" s="89">
        <f t="shared" si="3"/>
        <v>614000</v>
      </c>
    </row>
    <row r="145" spans="2:5" x14ac:dyDescent="0.4">
      <c r="B145" s="16" t="s">
        <v>167</v>
      </c>
      <c r="C145" s="18">
        <v>532000</v>
      </c>
      <c r="D145" s="18">
        <v>250000</v>
      </c>
      <c r="E145" s="89">
        <f t="shared" si="3"/>
        <v>782000</v>
      </c>
    </row>
    <row r="146" spans="2:5" x14ac:dyDescent="0.4">
      <c r="B146" s="16" t="s">
        <v>169</v>
      </c>
      <c r="C146" s="18">
        <v>395000</v>
      </c>
      <c r="D146" s="18">
        <v>238000</v>
      </c>
      <c r="E146" s="89">
        <f t="shared" si="3"/>
        <v>633000</v>
      </c>
    </row>
    <row r="147" spans="2:5" x14ac:dyDescent="0.4">
      <c r="B147" s="16" t="s">
        <v>160</v>
      </c>
      <c r="C147" s="18">
        <v>302000</v>
      </c>
      <c r="D147" s="18">
        <v>329000</v>
      </c>
      <c r="E147" s="89">
        <f t="shared" si="3"/>
        <v>631000</v>
      </c>
    </row>
    <row r="148" spans="2:5" x14ac:dyDescent="0.4">
      <c r="B148" s="16" t="s">
        <v>163</v>
      </c>
      <c r="C148" s="18">
        <v>466000</v>
      </c>
      <c r="D148" s="18">
        <v>459000</v>
      </c>
      <c r="E148" s="89">
        <f t="shared" si="3"/>
        <v>925000</v>
      </c>
    </row>
    <row r="149" spans="2:5" x14ac:dyDescent="0.4">
      <c r="B149" s="87" t="s">
        <v>159</v>
      </c>
      <c r="C149" s="89">
        <f>SUM(C143:C148)</f>
        <v>2839000</v>
      </c>
      <c r="D149" s="89">
        <f>SUM(D143:D148)</f>
        <v>1787000</v>
      </c>
      <c r="E149" s="89">
        <f t="shared" si="3"/>
        <v>4626000</v>
      </c>
    </row>
    <row r="155" spans="2:5" x14ac:dyDescent="0.4">
      <c r="B155" s="126" t="s">
        <v>307</v>
      </c>
      <c r="C155" s="126" t="s">
        <v>304</v>
      </c>
    </row>
    <row r="156" spans="2:5" x14ac:dyDescent="0.4">
      <c r="B156" s="126" t="s">
        <v>296</v>
      </c>
      <c r="C156" t="s">
        <v>305</v>
      </c>
      <c r="D156" t="s">
        <v>306</v>
      </c>
      <c r="E156" t="s">
        <v>303</v>
      </c>
    </row>
    <row r="157" spans="2:5" x14ac:dyDescent="0.4">
      <c r="B157" s="127" t="s">
        <v>297</v>
      </c>
      <c r="C157">
        <v>670000</v>
      </c>
      <c r="D157">
        <v>371000</v>
      </c>
      <c r="E157">
        <v>1041000</v>
      </c>
    </row>
    <row r="158" spans="2:5" x14ac:dyDescent="0.4">
      <c r="B158" s="127" t="s">
        <v>298</v>
      </c>
      <c r="C158">
        <v>474000</v>
      </c>
      <c r="D158">
        <v>140000</v>
      </c>
      <c r="E158">
        <v>614000</v>
      </c>
    </row>
    <row r="159" spans="2:5" x14ac:dyDescent="0.4">
      <c r="B159" s="127" t="s">
        <v>299</v>
      </c>
      <c r="C159">
        <v>532000</v>
      </c>
      <c r="D159">
        <v>250000</v>
      </c>
      <c r="E159">
        <v>782000</v>
      </c>
    </row>
    <row r="160" spans="2:5" x14ac:dyDescent="0.4">
      <c r="B160" s="127" t="s">
        <v>300</v>
      </c>
      <c r="C160">
        <v>395000</v>
      </c>
      <c r="D160">
        <v>238000</v>
      </c>
      <c r="E160">
        <v>633000</v>
      </c>
    </row>
    <row r="161" spans="2:5" x14ac:dyDescent="0.4">
      <c r="B161" s="127" t="s">
        <v>301</v>
      </c>
      <c r="C161">
        <v>302000</v>
      </c>
      <c r="D161">
        <v>329000</v>
      </c>
      <c r="E161">
        <v>631000</v>
      </c>
    </row>
    <row r="162" spans="2:5" x14ac:dyDescent="0.4">
      <c r="B162" s="127" t="s">
        <v>302</v>
      </c>
      <c r="C162">
        <v>466000</v>
      </c>
      <c r="D162">
        <v>459000</v>
      </c>
      <c r="E162">
        <v>925000</v>
      </c>
    </row>
    <row r="163" spans="2:5" x14ac:dyDescent="0.4">
      <c r="B163" s="127" t="s">
        <v>303</v>
      </c>
      <c r="C163">
        <v>2839000</v>
      </c>
      <c r="D163">
        <v>1787000</v>
      </c>
      <c r="E163">
        <v>4626000</v>
      </c>
    </row>
  </sheetData>
  <phoneticPr fontId="1"/>
  <pageMargins left="0.7" right="0.7" top="0.75" bottom="0.75" header="0.3" footer="0.3"/>
  <pageSetup paperSize="9" orientation="portrait" horizontalDpi="300" verticalDpi="300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M26"/>
  <sheetViews>
    <sheetView workbookViewId="0"/>
  </sheetViews>
  <sheetFormatPr defaultRowHeight="18.75" x14ac:dyDescent="0.4"/>
  <cols>
    <col min="1" max="1" width="1.625" customWidth="1"/>
    <col min="3" max="6" width="10" bestFit="1" customWidth="1"/>
    <col min="9" max="9" width="11.125" customWidth="1"/>
    <col min="13" max="13" width="12.25" customWidth="1"/>
  </cols>
  <sheetData>
    <row r="2" spans="2:13" ht="24" x14ac:dyDescent="0.4">
      <c r="B2" s="90" t="s">
        <v>174</v>
      </c>
      <c r="C2" s="13"/>
      <c r="D2" s="13"/>
    </row>
    <row r="3" spans="2:13" x14ac:dyDescent="0.4">
      <c r="G3" s="1" t="s">
        <v>72</v>
      </c>
      <c r="I3" s="103" t="s">
        <v>201</v>
      </c>
      <c r="J3" t="s">
        <v>311</v>
      </c>
    </row>
    <row r="4" spans="2:13" ht="19.5" thickBot="1" x14ac:dyDescent="0.45">
      <c r="B4" s="91"/>
      <c r="C4" s="91" t="s">
        <v>175</v>
      </c>
      <c r="D4" s="91" t="s">
        <v>176</v>
      </c>
      <c r="E4" s="91" t="s">
        <v>177</v>
      </c>
      <c r="F4" s="91" t="s">
        <v>178</v>
      </c>
      <c r="G4" s="91" t="s">
        <v>9</v>
      </c>
      <c r="I4" s="1" t="s">
        <v>200</v>
      </c>
      <c r="J4" t="s">
        <v>312</v>
      </c>
    </row>
    <row r="5" spans="2:13" x14ac:dyDescent="0.4">
      <c r="B5" s="92" t="s">
        <v>179</v>
      </c>
      <c r="C5" s="79">
        <v>34</v>
      </c>
      <c r="D5" s="79">
        <v>21</v>
      </c>
      <c r="E5" s="79">
        <v>58</v>
      </c>
      <c r="F5" s="79">
        <v>34</v>
      </c>
      <c r="G5" s="79">
        <f>SUM(C5:F5)</f>
        <v>147</v>
      </c>
      <c r="I5" s="1" t="s">
        <v>202</v>
      </c>
      <c r="J5" t="s">
        <v>313</v>
      </c>
    </row>
    <row r="6" spans="2:13" x14ac:dyDescent="0.4">
      <c r="B6" s="93" t="s">
        <v>180</v>
      </c>
      <c r="C6" s="18">
        <v>59</v>
      </c>
      <c r="D6" s="18">
        <v>68</v>
      </c>
      <c r="E6" s="18">
        <v>90</v>
      </c>
      <c r="F6" s="18">
        <v>112</v>
      </c>
      <c r="G6" s="18">
        <f t="shared" ref="G6:G11" si="0">SUM(C6:F6)</f>
        <v>329</v>
      </c>
      <c r="I6" s="1" t="s">
        <v>203</v>
      </c>
      <c r="J6" t="s">
        <v>314</v>
      </c>
    </row>
    <row r="7" spans="2:13" x14ac:dyDescent="0.4">
      <c r="B7" s="93" t="s">
        <v>181</v>
      </c>
      <c r="C7" s="18">
        <v>55</v>
      </c>
      <c r="D7" s="18">
        <v>41</v>
      </c>
      <c r="E7" s="18">
        <v>68</v>
      </c>
      <c r="F7" s="18">
        <v>72</v>
      </c>
      <c r="G7" s="18">
        <f t="shared" si="0"/>
        <v>236</v>
      </c>
      <c r="I7" s="1" t="s">
        <v>204</v>
      </c>
      <c r="J7" t="s">
        <v>315</v>
      </c>
    </row>
    <row r="8" spans="2:13" x14ac:dyDescent="0.4">
      <c r="B8" s="93" t="s">
        <v>182</v>
      </c>
      <c r="C8" s="18">
        <v>50</v>
      </c>
      <c r="D8" s="18">
        <v>88</v>
      </c>
      <c r="E8" s="18">
        <v>101</v>
      </c>
      <c r="F8" s="18">
        <v>142</v>
      </c>
      <c r="G8" s="18">
        <f t="shared" si="0"/>
        <v>381</v>
      </c>
      <c r="I8" s="1" t="s">
        <v>205</v>
      </c>
      <c r="J8" t="s">
        <v>316</v>
      </c>
    </row>
    <row r="9" spans="2:13" x14ac:dyDescent="0.4">
      <c r="B9" s="93" t="s">
        <v>183</v>
      </c>
      <c r="C9" s="18">
        <v>49</v>
      </c>
      <c r="D9" s="18">
        <v>38</v>
      </c>
      <c r="E9" s="18">
        <v>98</v>
      </c>
      <c r="F9" s="18">
        <v>50</v>
      </c>
      <c r="G9" s="18">
        <f t="shared" si="0"/>
        <v>235</v>
      </c>
      <c r="I9" s="1" t="s">
        <v>206</v>
      </c>
      <c r="J9" t="s">
        <v>317</v>
      </c>
    </row>
    <row r="10" spans="2:13" ht="19.5" thickBot="1" x14ac:dyDescent="0.45">
      <c r="B10" s="94" t="s">
        <v>184</v>
      </c>
      <c r="C10" s="61">
        <v>6</v>
      </c>
      <c r="D10" s="61">
        <v>10</v>
      </c>
      <c r="E10" s="61">
        <v>11</v>
      </c>
      <c r="F10" s="61">
        <v>9</v>
      </c>
      <c r="G10" s="61">
        <f t="shared" si="0"/>
        <v>36</v>
      </c>
      <c r="I10" s="1" t="s">
        <v>207</v>
      </c>
      <c r="J10" t="s">
        <v>318</v>
      </c>
    </row>
    <row r="11" spans="2:13" x14ac:dyDescent="0.4">
      <c r="B11" s="95" t="s">
        <v>9</v>
      </c>
      <c r="C11" s="96">
        <f>SUM(C5:C10)</f>
        <v>253</v>
      </c>
      <c r="D11" s="96">
        <f t="shared" ref="D11:F11" si="1">SUM(D5:D10)</f>
        <v>266</v>
      </c>
      <c r="E11" s="96">
        <f t="shared" si="1"/>
        <v>426</v>
      </c>
      <c r="F11" s="96">
        <f t="shared" si="1"/>
        <v>419</v>
      </c>
      <c r="G11" s="96">
        <f t="shared" si="0"/>
        <v>1364</v>
      </c>
      <c r="I11" s="1" t="s">
        <v>208</v>
      </c>
      <c r="J11" t="s">
        <v>319</v>
      </c>
    </row>
    <row r="12" spans="2:13" x14ac:dyDescent="0.4">
      <c r="I12" s="1"/>
    </row>
    <row r="13" spans="2:13" x14ac:dyDescent="0.4">
      <c r="B13" t="s">
        <v>308</v>
      </c>
      <c r="F13" t="s">
        <v>309</v>
      </c>
      <c r="I13" s="1"/>
      <c r="J13" t="s">
        <v>310</v>
      </c>
    </row>
    <row r="14" spans="2:13" x14ac:dyDescent="0.4">
      <c r="B14" s="102"/>
      <c r="C14" s="102"/>
      <c r="D14" s="102"/>
      <c r="E14" s="102"/>
      <c r="F14" s="128"/>
      <c r="G14" s="128"/>
      <c r="H14" s="128"/>
      <c r="I14" s="128"/>
      <c r="J14" s="129"/>
      <c r="K14" s="129"/>
      <c r="L14" s="129"/>
      <c r="M14" s="129"/>
    </row>
    <row r="15" spans="2:13" x14ac:dyDescent="0.4">
      <c r="B15" s="102"/>
      <c r="C15" s="102"/>
      <c r="D15" s="102"/>
      <c r="E15" s="102"/>
      <c r="F15" s="128"/>
      <c r="G15" s="128"/>
      <c r="H15" s="128"/>
      <c r="I15" s="128"/>
      <c r="J15" s="129"/>
      <c r="K15" s="129"/>
      <c r="L15" s="129"/>
      <c r="M15" s="129"/>
    </row>
    <row r="16" spans="2:13" x14ac:dyDescent="0.4">
      <c r="B16" s="102"/>
      <c r="C16" s="102"/>
      <c r="D16" s="102"/>
      <c r="E16" s="102"/>
      <c r="F16" s="128"/>
      <c r="G16" s="128"/>
      <c r="H16" s="128"/>
      <c r="I16" s="128"/>
      <c r="J16" s="129"/>
      <c r="K16" s="129"/>
      <c r="L16" s="129"/>
      <c r="M16" s="129"/>
    </row>
    <row r="17" spans="2:13" x14ac:dyDescent="0.4">
      <c r="B17" s="102"/>
      <c r="C17" s="102"/>
      <c r="D17" s="102"/>
      <c r="E17" s="102"/>
      <c r="F17" s="128"/>
      <c r="G17" s="128"/>
      <c r="H17" s="128"/>
      <c r="I17" s="128"/>
      <c r="J17" s="129"/>
      <c r="K17" s="129"/>
      <c r="L17" s="129"/>
      <c r="M17" s="129"/>
    </row>
    <row r="18" spans="2:13" x14ac:dyDescent="0.4">
      <c r="B18" s="102"/>
      <c r="C18" s="102"/>
      <c r="D18" s="102"/>
      <c r="E18" s="102"/>
      <c r="F18" s="128"/>
      <c r="G18" s="128"/>
      <c r="H18" s="128"/>
      <c r="I18" s="128"/>
      <c r="J18" s="129"/>
      <c r="K18" s="129"/>
      <c r="L18" s="129"/>
      <c r="M18" s="129"/>
    </row>
    <row r="19" spans="2:13" x14ac:dyDescent="0.4">
      <c r="B19" s="102"/>
      <c r="C19" s="102"/>
      <c r="D19" s="102"/>
      <c r="E19" s="102"/>
      <c r="F19" s="128"/>
      <c r="G19" s="128"/>
      <c r="H19" s="128"/>
      <c r="I19" s="128"/>
      <c r="J19" s="129"/>
      <c r="K19" s="129"/>
      <c r="L19" s="129"/>
      <c r="M19" s="129"/>
    </row>
    <row r="20" spans="2:13" x14ac:dyDescent="0.4">
      <c r="B20" s="102"/>
      <c r="C20" s="102"/>
      <c r="D20" s="102"/>
      <c r="E20" s="102"/>
      <c r="F20" s="128"/>
      <c r="G20" s="128"/>
      <c r="H20" s="128"/>
      <c r="I20" s="128"/>
      <c r="J20" s="129"/>
      <c r="K20" s="129"/>
      <c r="L20" s="129"/>
      <c r="M20" s="129"/>
    </row>
    <row r="21" spans="2:13" x14ac:dyDescent="0.4">
      <c r="B21" s="102"/>
      <c r="C21" s="102"/>
      <c r="D21" s="102"/>
      <c r="E21" s="102"/>
      <c r="F21" s="128"/>
      <c r="G21" s="128"/>
      <c r="H21" s="128"/>
      <c r="I21" s="128"/>
      <c r="J21" s="129"/>
      <c r="K21" s="129"/>
      <c r="L21" s="129"/>
      <c r="M21" s="129"/>
    </row>
    <row r="22" spans="2:13" x14ac:dyDescent="0.4">
      <c r="B22" s="102"/>
      <c r="C22" s="102"/>
      <c r="D22" s="102"/>
      <c r="E22" s="102"/>
      <c r="F22" s="128"/>
      <c r="G22" s="128"/>
      <c r="H22" s="128"/>
      <c r="I22" s="128"/>
      <c r="J22" s="129"/>
      <c r="K22" s="129"/>
      <c r="L22" s="129"/>
      <c r="M22" s="129"/>
    </row>
    <row r="23" spans="2:13" x14ac:dyDescent="0.4">
      <c r="B23" s="102"/>
      <c r="C23" s="102"/>
      <c r="D23" s="102"/>
      <c r="E23" s="102"/>
      <c r="F23" s="128"/>
      <c r="G23" s="128"/>
      <c r="H23" s="128"/>
      <c r="I23" s="128"/>
      <c r="J23" s="129"/>
      <c r="K23" s="129"/>
      <c r="L23" s="129"/>
      <c r="M23" s="129"/>
    </row>
    <row r="24" spans="2:13" x14ac:dyDescent="0.4">
      <c r="B24" s="102"/>
      <c r="C24" s="102"/>
      <c r="D24" s="102"/>
      <c r="E24" s="102"/>
      <c r="F24" s="128"/>
      <c r="G24" s="128"/>
      <c r="H24" s="128"/>
      <c r="I24" s="128"/>
      <c r="J24" s="129"/>
      <c r="K24" s="129"/>
      <c r="L24" s="129"/>
      <c r="M24" s="129"/>
    </row>
    <row r="25" spans="2:13" x14ac:dyDescent="0.4">
      <c r="B25" s="102"/>
      <c r="C25" s="102"/>
      <c r="D25" s="102"/>
      <c r="E25" s="102"/>
      <c r="F25" s="128"/>
      <c r="G25" s="128"/>
      <c r="H25" s="128"/>
      <c r="I25" s="128"/>
      <c r="J25" s="129"/>
      <c r="K25" s="129"/>
      <c r="L25" s="129"/>
      <c r="M25" s="129"/>
    </row>
    <row r="26" spans="2:13" x14ac:dyDescent="0.4">
      <c r="B26" s="102"/>
      <c r="C26" s="102"/>
      <c r="D26" s="102"/>
      <c r="E26" s="102"/>
      <c r="F26" s="128"/>
      <c r="G26" s="128"/>
      <c r="H26" s="128"/>
      <c r="I26" s="128"/>
      <c r="J26" s="129"/>
      <c r="K26" s="129"/>
      <c r="L26" s="129"/>
      <c r="M26" s="129"/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I32"/>
  <sheetViews>
    <sheetView zoomScaleNormal="100" workbookViewId="0"/>
  </sheetViews>
  <sheetFormatPr defaultRowHeight="18.75" x14ac:dyDescent="0.4"/>
  <cols>
    <col min="1" max="1" width="1.625" customWidth="1"/>
    <col min="2" max="2" width="16.625" customWidth="1"/>
    <col min="3" max="5" width="12.625" customWidth="1"/>
  </cols>
  <sheetData>
    <row r="1" spans="2:9" ht="24" x14ac:dyDescent="0.4">
      <c r="B1" s="97" t="s">
        <v>185</v>
      </c>
    </row>
    <row r="3" spans="2:9" x14ac:dyDescent="0.4">
      <c r="E3" s="1" t="s">
        <v>186</v>
      </c>
      <c r="G3" s="103" t="s">
        <v>201</v>
      </c>
      <c r="H3" t="s">
        <v>323</v>
      </c>
    </row>
    <row r="4" spans="2:9" ht="19.5" x14ac:dyDescent="0.4">
      <c r="B4" s="98" t="s">
        <v>187</v>
      </c>
      <c r="C4" s="98" t="s">
        <v>188</v>
      </c>
      <c r="D4" s="98" t="s">
        <v>189</v>
      </c>
      <c r="E4" s="98" t="s">
        <v>190</v>
      </c>
      <c r="H4" t="s">
        <v>320</v>
      </c>
    </row>
    <row r="5" spans="2:9" x14ac:dyDescent="0.4">
      <c r="B5" s="99" t="s">
        <v>191</v>
      </c>
      <c r="C5" s="100">
        <v>7.1</v>
      </c>
      <c r="D5" s="100">
        <v>8.1999999999999993</v>
      </c>
      <c r="E5" s="100">
        <v>8.9</v>
      </c>
      <c r="G5" s="1" t="s">
        <v>200</v>
      </c>
      <c r="H5" t="s">
        <v>321</v>
      </c>
    </row>
    <row r="6" spans="2:9" x14ac:dyDescent="0.4">
      <c r="B6" s="99" t="s">
        <v>192</v>
      </c>
      <c r="C6" s="100">
        <v>7.8</v>
      </c>
      <c r="D6" s="100">
        <v>8.6999999999999993</v>
      </c>
      <c r="E6" s="100">
        <v>9.1</v>
      </c>
      <c r="G6" s="1" t="s">
        <v>202</v>
      </c>
      <c r="H6" t="s">
        <v>322</v>
      </c>
    </row>
    <row r="7" spans="2:9" x14ac:dyDescent="0.4">
      <c r="B7" s="99" t="s">
        <v>193</v>
      </c>
      <c r="C7" s="100">
        <v>13.6</v>
      </c>
      <c r="D7" s="100">
        <v>15.7</v>
      </c>
      <c r="E7" s="100">
        <v>16.5</v>
      </c>
      <c r="G7" s="1" t="s">
        <v>203</v>
      </c>
      <c r="H7" t="s">
        <v>324</v>
      </c>
    </row>
    <row r="8" spans="2:9" x14ac:dyDescent="0.4">
      <c r="B8" s="99" t="s">
        <v>194</v>
      </c>
      <c r="C8" s="100">
        <v>12.3</v>
      </c>
      <c r="D8" s="100">
        <v>13.7</v>
      </c>
      <c r="E8" s="100">
        <v>14.1</v>
      </c>
      <c r="G8" s="1" t="s">
        <v>204</v>
      </c>
      <c r="H8" t="s">
        <v>325</v>
      </c>
    </row>
    <row r="9" spans="2:9" x14ac:dyDescent="0.4">
      <c r="B9" s="99" t="s">
        <v>195</v>
      </c>
      <c r="C9" s="100">
        <v>17.3</v>
      </c>
      <c r="D9" s="100">
        <v>18.2</v>
      </c>
      <c r="E9" s="100">
        <v>18.899999999999999</v>
      </c>
      <c r="G9" s="1" t="s">
        <v>205</v>
      </c>
      <c r="H9" t="s">
        <v>326</v>
      </c>
    </row>
    <row r="10" spans="2:9" x14ac:dyDescent="0.4">
      <c r="B10" s="99" t="s">
        <v>196</v>
      </c>
      <c r="C10" s="100">
        <v>9.3000000000000007</v>
      </c>
      <c r="D10" s="100">
        <v>10.9</v>
      </c>
      <c r="E10" s="100">
        <v>10.7</v>
      </c>
      <c r="H10" t="s">
        <v>327</v>
      </c>
    </row>
    <row r="11" spans="2:9" ht="19.5" x14ac:dyDescent="0.4">
      <c r="B11" s="98" t="s">
        <v>197</v>
      </c>
      <c r="C11" s="101">
        <f>SUM(C5:C10)</f>
        <v>67.399999999999991</v>
      </c>
      <c r="D11" s="101">
        <f>SUM(D5:D10)</f>
        <v>75.400000000000006</v>
      </c>
      <c r="E11" s="101">
        <f>SUM(E5:E10)</f>
        <v>78.2</v>
      </c>
      <c r="G11" s="1" t="s">
        <v>206</v>
      </c>
      <c r="H11" t="s">
        <v>328</v>
      </c>
    </row>
    <row r="12" spans="2:9" x14ac:dyDescent="0.4">
      <c r="E12" s="34" t="s">
        <v>198</v>
      </c>
      <c r="G12" s="1" t="s">
        <v>207</v>
      </c>
      <c r="H12" t="s">
        <v>329</v>
      </c>
    </row>
    <row r="13" spans="2:9" x14ac:dyDescent="0.4">
      <c r="G13" s="1"/>
    </row>
    <row r="15" spans="2:9" x14ac:dyDescent="0.4">
      <c r="B15" s="102"/>
      <c r="C15" s="102"/>
      <c r="D15" s="102"/>
      <c r="E15" s="102"/>
      <c r="F15" s="102"/>
      <c r="G15" s="102"/>
      <c r="H15" s="102"/>
      <c r="I15" s="102"/>
    </row>
    <row r="16" spans="2:9" x14ac:dyDescent="0.4">
      <c r="B16" s="102"/>
      <c r="C16" s="102"/>
      <c r="D16" s="102"/>
      <c r="E16" s="102"/>
      <c r="F16" s="102"/>
      <c r="G16" s="102"/>
      <c r="H16" s="102"/>
      <c r="I16" s="102"/>
    </row>
    <row r="17" spans="2:9" x14ac:dyDescent="0.4">
      <c r="B17" s="102"/>
      <c r="C17" s="102"/>
      <c r="D17" s="102"/>
      <c r="E17" s="102"/>
      <c r="F17" s="102"/>
      <c r="G17" s="102"/>
      <c r="H17" s="102"/>
      <c r="I17" s="102"/>
    </row>
    <row r="18" spans="2:9" x14ac:dyDescent="0.4">
      <c r="B18" s="102"/>
      <c r="C18" s="102"/>
      <c r="D18" s="102"/>
      <c r="E18" s="102"/>
      <c r="F18" s="102"/>
      <c r="G18" s="102"/>
      <c r="H18" s="102"/>
      <c r="I18" s="102"/>
    </row>
    <row r="19" spans="2:9" x14ac:dyDescent="0.4">
      <c r="B19" s="102"/>
      <c r="C19" s="102"/>
      <c r="D19" s="102"/>
      <c r="E19" s="102"/>
      <c r="F19" s="102"/>
      <c r="G19" s="102"/>
      <c r="H19" s="102"/>
      <c r="I19" s="102"/>
    </row>
    <row r="20" spans="2:9" x14ac:dyDescent="0.4">
      <c r="B20" s="102"/>
      <c r="C20" s="102"/>
      <c r="D20" s="102"/>
      <c r="E20" s="102"/>
      <c r="F20" s="102"/>
      <c r="G20" s="102"/>
      <c r="H20" s="102"/>
      <c r="I20" s="102"/>
    </row>
    <row r="21" spans="2:9" x14ac:dyDescent="0.4">
      <c r="B21" s="102"/>
      <c r="C21" s="102"/>
      <c r="D21" s="102"/>
      <c r="E21" s="102"/>
      <c r="F21" s="102"/>
      <c r="G21" s="102"/>
      <c r="H21" s="102"/>
      <c r="I21" s="102"/>
    </row>
    <row r="22" spans="2:9" x14ac:dyDescent="0.4">
      <c r="B22" s="102"/>
      <c r="C22" s="102"/>
      <c r="D22" s="102"/>
      <c r="E22" s="102"/>
      <c r="F22" s="102"/>
      <c r="G22" s="102"/>
      <c r="H22" s="102"/>
      <c r="I22" s="102"/>
    </row>
    <row r="23" spans="2:9" x14ac:dyDescent="0.4">
      <c r="B23" s="102"/>
      <c r="C23" s="102"/>
      <c r="D23" s="102"/>
      <c r="E23" s="102"/>
      <c r="F23" s="102"/>
      <c r="G23" s="102"/>
      <c r="H23" s="102"/>
      <c r="I23" s="102"/>
    </row>
    <row r="24" spans="2:9" x14ac:dyDescent="0.4">
      <c r="B24" s="102"/>
      <c r="C24" s="102"/>
      <c r="D24" s="102"/>
      <c r="E24" s="102"/>
      <c r="F24" s="102"/>
      <c r="G24" s="102"/>
      <c r="H24" s="102"/>
      <c r="I24" s="102"/>
    </row>
    <row r="25" spans="2:9" x14ac:dyDescent="0.4">
      <c r="B25" s="102"/>
      <c r="C25" s="102"/>
      <c r="D25" s="102"/>
      <c r="E25" s="102"/>
      <c r="F25" s="102"/>
      <c r="G25" s="102"/>
      <c r="H25" s="102"/>
      <c r="I25" s="102"/>
    </row>
    <row r="26" spans="2:9" x14ac:dyDescent="0.4">
      <c r="B26" s="102"/>
      <c r="C26" s="102"/>
      <c r="D26" s="102"/>
      <c r="E26" s="102"/>
      <c r="F26" s="102"/>
      <c r="G26" s="102"/>
      <c r="H26" s="102"/>
      <c r="I26" s="102"/>
    </row>
    <row r="27" spans="2:9" x14ac:dyDescent="0.4">
      <c r="B27" s="102"/>
      <c r="C27" s="102"/>
      <c r="D27" s="102"/>
      <c r="E27" s="102"/>
      <c r="F27" s="102"/>
      <c r="G27" s="102"/>
      <c r="H27" s="102"/>
      <c r="I27" s="102"/>
    </row>
    <row r="28" spans="2:9" x14ac:dyDescent="0.4">
      <c r="B28" s="102"/>
      <c r="C28" s="102"/>
      <c r="D28" s="102"/>
      <c r="E28" s="102"/>
      <c r="F28" s="102"/>
      <c r="G28" s="102"/>
      <c r="H28" s="102"/>
      <c r="I28" s="102"/>
    </row>
    <row r="29" spans="2:9" x14ac:dyDescent="0.4">
      <c r="B29" s="102"/>
      <c r="C29" s="102"/>
      <c r="D29" s="102"/>
      <c r="E29" s="102"/>
      <c r="F29" s="102"/>
      <c r="G29" s="102"/>
      <c r="H29" s="102"/>
      <c r="I29" s="102"/>
    </row>
    <row r="30" spans="2:9" x14ac:dyDescent="0.4">
      <c r="B30" s="102"/>
      <c r="C30" s="102"/>
      <c r="D30" s="102"/>
      <c r="E30" s="102"/>
      <c r="F30" s="102"/>
      <c r="G30" s="102"/>
      <c r="H30" s="102"/>
      <c r="I30" s="102"/>
    </row>
    <row r="31" spans="2:9" x14ac:dyDescent="0.4">
      <c r="B31" s="102"/>
      <c r="C31" s="102"/>
      <c r="D31" s="102"/>
      <c r="E31" s="102"/>
      <c r="F31" s="102"/>
      <c r="G31" s="102"/>
      <c r="H31" s="102"/>
      <c r="I31" s="102"/>
    </row>
    <row r="32" spans="2:9" x14ac:dyDescent="0.4">
      <c r="B32" s="102"/>
      <c r="C32" s="102"/>
      <c r="D32" s="102"/>
      <c r="E32" s="102"/>
      <c r="F32" s="102"/>
      <c r="G32" s="102"/>
      <c r="H32" s="102"/>
      <c r="I32" s="102"/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N26"/>
  <sheetViews>
    <sheetView zoomScale="115" zoomScaleNormal="115" workbookViewId="0"/>
  </sheetViews>
  <sheetFormatPr defaultRowHeight="18.75" x14ac:dyDescent="0.4"/>
  <cols>
    <col min="11" max="14" width="13.625" customWidth="1"/>
  </cols>
  <sheetData>
    <row r="2" spans="2:14" ht="24" x14ac:dyDescent="0.4">
      <c r="B2" t="s">
        <v>11</v>
      </c>
      <c r="J2" s="90" t="s">
        <v>11</v>
      </c>
    </row>
    <row r="4" spans="2:14" x14ac:dyDescent="0.4">
      <c r="F4" t="s">
        <v>12</v>
      </c>
      <c r="N4" s="1" t="s">
        <v>12</v>
      </c>
    </row>
    <row r="5" spans="2:14" x14ac:dyDescent="0.4">
      <c r="C5" t="s">
        <v>13</v>
      </c>
      <c r="D5" t="s">
        <v>14</v>
      </c>
      <c r="E5" t="s">
        <v>15</v>
      </c>
      <c r="F5" t="s">
        <v>16</v>
      </c>
      <c r="J5" s="16"/>
      <c r="K5" s="36" t="s">
        <v>13</v>
      </c>
      <c r="L5" s="36" t="s">
        <v>14</v>
      </c>
      <c r="M5" s="36" t="s">
        <v>15</v>
      </c>
      <c r="N5" s="36" t="s">
        <v>16</v>
      </c>
    </row>
    <row r="6" spans="2:14" x14ac:dyDescent="0.4">
      <c r="B6" t="s">
        <v>17</v>
      </c>
      <c r="C6">
        <v>3000</v>
      </c>
      <c r="D6">
        <v>4560</v>
      </c>
      <c r="J6" s="16" t="s">
        <v>17</v>
      </c>
      <c r="K6" s="106">
        <v>3000</v>
      </c>
      <c r="L6" s="106">
        <v>4560</v>
      </c>
      <c r="M6" s="106">
        <f>L6</f>
        <v>4560</v>
      </c>
      <c r="N6" s="107">
        <f>L6/K6</f>
        <v>1.52</v>
      </c>
    </row>
    <row r="7" spans="2:14" x14ac:dyDescent="0.4">
      <c r="B7" t="s">
        <v>18</v>
      </c>
      <c r="C7">
        <v>3000</v>
      </c>
      <c r="D7">
        <v>3200</v>
      </c>
      <c r="J7" s="16" t="s">
        <v>18</v>
      </c>
      <c r="K7" s="106">
        <v>3000</v>
      </c>
      <c r="L7" s="106">
        <v>3200</v>
      </c>
      <c r="M7" s="106">
        <f>M6+L7</f>
        <v>7760</v>
      </c>
      <c r="N7" s="107">
        <f t="shared" ref="N7:N11" si="0">L7/K7</f>
        <v>1.0666666666666667</v>
      </c>
    </row>
    <row r="8" spans="2:14" x14ac:dyDescent="0.4">
      <c r="B8" t="s">
        <v>19</v>
      </c>
      <c r="C8">
        <v>3000</v>
      </c>
      <c r="D8">
        <v>3750</v>
      </c>
      <c r="J8" s="16" t="s">
        <v>19</v>
      </c>
      <c r="K8" s="106">
        <v>3000</v>
      </c>
      <c r="L8" s="106">
        <v>3750</v>
      </c>
      <c r="M8" s="106">
        <f>M7+L8</f>
        <v>11510</v>
      </c>
      <c r="N8" s="107">
        <f t="shared" si="0"/>
        <v>1.25</v>
      </c>
    </row>
    <row r="9" spans="2:14" x14ac:dyDescent="0.4">
      <c r="B9" t="s">
        <v>20</v>
      </c>
      <c r="C9">
        <v>4000</v>
      </c>
      <c r="D9">
        <v>2980</v>
      </c>
      <c r="J9" s="16" t="s">
        <v>20</v>
      </c>
      <c r="K9" s="106">
        <v>4000</v>
      </c>
      <c r="L9" s="106">
        <v>2980</v>
      </c>
      <c r="M9" s="106">
        <f>M8+L9</f>
        <v>14490</v>
      </c>
      <c r="N9" s="107">
        <f t="shared" si="0"/>
        <v>0.745</v>
      </c>
    </row>
    <row r="10" spans="2:14" x14ac:dyDescent="0.4">
      <c r="B10" t="s">
        <v>21</v>
      </c>
      <c r="C10">
        <v>5000</v>
      </c>
      <c r="D10">
        <v>3010</v>
      </c>
      <c r="J10" s="16" t="s">
        <v>21</v>
      </c>
      <c r="K10" s="106">
        <v>5000</v>
      </c>
      <c r="L10" s="106">
        <v>3010</v>
      </c>
      <c r="M10" s="106">
        <f>M9+L10</f>
        <v>17500</v>
      </c>
      <c r="N10" s="107">
        <f t="shared" si="0"/>
        <v>0.60199999999999998</v>
      </c>
    </row>
    <row r="11" spans="2:14" x14ac:dyDescent="0.4">
      <c r="B11" t="s">
        <v>22</v>
      </c>
      <c r="C11">
        <v>5000</v>
      </c>
      <c r="D11">
        <v>6980</v>
      </c>
      <c r="J11" s="16" t="s">
        <v>22</v>
      </c>
      <c r="K11" s="106">
        <v>5000</v>
      </c>
      <c r="L11" s="106">
        <v>6980</v>
      </c>
      <c r="M11" s="106">
        <f>M10+L11</f>
        <v>24480</v>
      </c>
      <c r="N11" s="107">
        <f t="shared" si="0"/>
        <v>1.3959999999999999</v>
      </c>
    </row>
    <row r="12" spans="2:14" x14ac:dyDescent="0.4">
      <c r="B12" t="s">
        <v>9</v>
      </c>
      <c r="C12" s="2" t="s">
        <v>240</v>
      </c>
      <c r="E12" s="2" t="s">
        <v>223</v>
      </c>
      <c r="F12" s="2" t="s">
        <v>223</v>
      </c>
      <c r="J12" s="16" t="s">
        <v>9</v>
      </c>
      <c r="K12" s="108" t="s">
        <v>240</v>
      </c>
      <c r="L12" s="106">
        <f>SUM(L6:L11)</f>
        <v>24480</v>
      </c>
      <c r="M12" s="108" t="s">
        <v>223</v>
      </c>
      <c r="N12" s="36" t="s">
        <v>223</v>
      </c>
    </row>
    <row r="13" spans="2:14" x14ac:dyDescent="0.4">
      <c r="B13" t="s">
        <v>23</v>
      </c>
      <c r="C13" s="2" t="s">
        <v>237</v>
      </c>
      <c r="E13" s="2" t="s">
        <v>223</v>
      </c>
      <c r="F13" s="2" t="s">
        <v>223</v>
      </c>
      <c r="J13" s="16" t="s">
        <v>23</v>
      </c>
      <c r="K13" s="108" t="s">
        <v>237</v>
      </c>
      <c r="L13" s="106">
        <f>AVERAGE(L6:L11)</f>
        <v>4080</v>
      </c>
      <c r="M13" s="108" t="s">
        <v>223</v>
      </c>
      <c r="N13" s="36" t="s">
        <v>223</v>
      </c>
    </row>
    <row r="16" spans="2:14" x14ac:dyDescent="0.4">
      <c r="B16" s="1" t="s">
        <v>209</v>
      </c>
      <c r="C16" t="s">
        <v>233</v>
      </c>
    </row>
    <row r="17" spans="2:3" x14ac:dyDescent="0.4">
      <c r="B17" s="1" t="s">
        <v>210</v>
      </c>
      <c r="C17" t="s">
        <v>234</v>
      </c>
    </row>
    <row r="18" spans="2:3" x14ac:dyDescent="0.4">
      <c r="B18" s="1" t="s">
        <v>211</v>
      </c>
      <c r="C18" t="s">
        <v>235</v>
      </c>
    </row>
    <row r="19" spans="2:3" x14ac:dyDescent="0.4">
      <c r="B19" s="1" t="s">
        <v>212</v>
      </c>
      <c r="C19" t="s">
        <v>236</v>
      </c>
    </row>
    <row r="20" spans="2:3" x14ac:dyDescent="0.4">
      <c r="B20" s="1" t="s">
        <v>213</v>
      </c>
      <c r="C20" t="s">
        <v>238</v>
      </c>
    </row>
    <row r="21" spans="2:3" x14ac:dyDescent="0.4">
      <c r="B21" s="1" t="s">
        <v>214</v>
      </c>
      <c r="C21" t="s">
        <v>239</v>
      </c>
    </row>
    <row r="22" spans="2:3" x14ac:dyDescent="0.4">
      <c r="B22" s="1" t="s">
        <v>215</v>
      </c>
      <c r="C22" t="s">
        <v>241</v>
      </c>
    </row>
    <row r="23" spans="2:3" x14ac:dyDescent="0.4">
      <c r="B23" s="1" t="s">
        <v>216</v>
      </c>
      <c r="C23" t="s">
        <v>242</v>
      </c>
    </row>
    <row r="24" spans="2:3" x14ac:dyDescent="0.4">
      <c r="B24" s="1" t="s">
        <v>228</v>
      </c>
      <c r="C24" t="s">
        <v>243</v>
      </c>
    </row>
    <row r="25" spans="2:3" x14ac:dyDescent="0.4">
      <c r="B25" s="1" t="s">
        <v>229</v>
      </c>
      <c r="C25" t="s">
        <v>244</v>
      </c>
    </row>
    <row r="26" spans="2:3" x14ac:dyDescent="0.4">
      <c r="B26" s="1" t="s">
        <v>231</v>
      </c>
      <c r="C26" t="s">
        <v>245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X23"/>
  <sheetViews>
    <sheetView zoomScale="115" zoomScaleNormal="115" workbookViewId="0"/>
  </sheetViews>
  <sheetFormatPr defaultRowHeight="18.75" x14ac:dyDescent="0.4"/>
  <cols>
    <col min="1" max="1" width="2.125" customWidth="1"/>
    <col min="10" max="10" width="10.125" customWidth="1"/>
    <col min="11" max="11" width="10.5" customWidth="1"/>
    <col min="12" max="14" width="1.625" customWidth="1"/>
    <col min="17" max="22" width="10.625" customWidth="1"/>
    <col min="23" max="23" width="9.75" bestFit="1" customWidth="1"/>
    <col min="24" max="24" width="10.125" bestFit="1" customWidth="1"/>
  </cols>
  <sheetData>
    <row r="1" spans="2:24" ht="33" x14ac:dyDescent="0.4">
      <c r="B1" s="131" t="s">
        <v>24</v>
      </c>
      <c r="C1" s="131"/>
      <c r="D1" s="131"/>
      <c r="E1" s="131"/>
      <c r="F1" s="131"/>
      <c r="G1" s="131"/>
      <c r="H1" s="131"/>
      <c r="I1" s="131"/>
      <c r="J1" s="131"/>
      <c r="K1" s="131"/>
      <c r="O1" s="132" t="s">
        <v>24</v>
      </c>
      <c r="P1" s="132"/>
      <c r="Q1" s="132"/>
      <c r="R1" s="132"/>
      <c r="S1" s="132"/>
      <c r="T1" s="132"/>
      <c r="U1" s="132"/>
      <c r="V1" s="132"/>
      <c r="W1" s="132"/>
      <c r="X1" s="132"/>
    </row>
    <row r="3" spans="2:24" x14ac:dyDescent="0.4">
      <c r="J3" s="1" t="s">
        <v>25</v>
      </c>
      <c r="W3" s="1"/>
    </row>
    <row r="4" spans="2:24" x14ac:dyDescent="0.4">
      <c r="B4" s="2" t="s">
        <v>26</v>
      </c>
      <c r="C4" s="2" t="s">
        <v>27</v>
      </c>
      <c r="D4" s="2" t="s">
        <v>17</v>
      </c>
      <c r="E4" s="2" t="s">
        <v>18</v>
      </c>
      <c r="F4" s="2" t="s">
        <v>19</v>
      </c>
      <c r="G4" s="2" t="s">
        <v>20</v>
      </c>
      <c r="H4" s="2" t="s">
        <v>21</v>
      </c>
      <c r="I4" s="2" t="s">
        <v>22</v>
      </c>
      <c r="J4" s="2" t="s">
        <v>9</v>
      </c>
      <c r="K4" s="2" t="s">
        <v>28</v>
      </c>
      <c r="O4" s="93" t="s">
        <v>26</v>
      </c>
      <c r="P4" s="93" t="s">
        <v>27</v>
      </c>
      <c r="Q4" s="93" t="s">
        <v>17</v>
      </c>
      <c r="R4" s="93" t="s">
        <v>18</v>
      </c>
      <c r="S4" s="93" t="s">
        <v>19</v>
      </c>
      <c r="T4" s="93" t="s">
        <v>20</v>
      </c>
      <c r="U4" s="93" t="s">
        <v>21</v>
      </c>
      <c r="V4" s="93" t="s">
        <v>22</v>
      </c>
      <c r="W4" s="93" t="s">
        <v>251</v>
      </c>
      <c r="X4" s="93" t="s">
        <v>248</v>
      </c>
    </row>
    <row r="5" spans="2:24" x14ac:dyDescent="0.4">
      <c r="B5" t="s">
        <v>29</v>
      </c>
      <c r="C5">
        <v>800</v>
      </c>
      <c r="D5">
        <v>145</v>
      </c>
      <c r="E5">
        <v>180</v>
      </c>
      <c r="F5">
        <v>162</v>
      </c>
      <c r="G5">
        <v>95</v>
      </c>
      <c r="H5">
        <v>156</v>
      </c>
      <c r="I5">
        <v>125</v>
      </c>
      <c r="O5" s="16" t="s">
        <v>29</v>
      </c>
      <c r="P5" s="106">
        <v>800</v>
      </c>
      <c r="Q5" s="106">
        <v>145</v>
      </c>
      <c r="R5" s="106">
        <v>180</v>
      </c>
      <c r="S5" s="106">
        <v>162</v>
      </c>
      <c r="T5" s="106">
        <v>95</v>
      </c>
      <c r="U5" s="106">
        <v>156</v>
      </c>
      <c r="V5" s="106">
        <v>125</v>
      </c>
      <c r="W5" s="106">
        <f t="shared" ref="W5:W11" si="0">SUM(Q5:V5)</f>
        <v>863</v>
      </c>
      <c r="X5" s="109">
        <f>W5/P5*100</f>
        <v>107.87500000000001</v>
      </c>
    </row>
    <row r="6" spans="2:24" x14ac:dyDescent="0.4">
      <c r="B6" t="s">
        <v>30</v>
      </c>
      <c r="C6">
        <v>800</v>
      </c>
      <c r="D6">
        <v>135</v>
      </c>
      <c r="E6">
        <v>143</v>
      </c>
      <c r="F6">
        <v>172</v>
      </c>
      <c r="G6">
        <v>89</v>
      </c>
      <c r="H6">
        <v>79</v>
      </c>
      <c r="I6">
        <v>145</v>
      </c>
      <c r="O6" s="16" t="s">
        <v>30</v>
      </c>
      <c r="P6" s="106">
        <v>800</v>
      </c>
      <c r="Q6" s="106">
        <v>135</v>
      </c>
      <c r="R6" s="106">
        <v>143</v>
      </c>
      <c r="S6" s="106">
        <v>172</v>
      </c>
      <c r="T6" s="106">
        <v>89</v>
      </c>
      <c r="U6" s="106">
        <v>79</v>
      </c>
      <c r="V6" s="106">
        <v>145</v>
      </c>
      <c r="W6" s="106">
        <f t="shared" si="0"/>
        <v>763</v>
      </c>
      <c r="X6" s="109">
        <f t="shared" ref="X6:X11" si="1">W6/P6*100</f>
        <v>95.375</v>
      </c>
    </row>
    <row r="7" spans="2:24" x14ac:dyDescent="0.4">
      <c r="B7" t="s">
        <v>31</v>
      </c>
      <c r="C7">
        <v>700</v>
      </c>
      <c r="D7">
        <v>168</v>
      </c>
      <c r="E7">
        <v>98</v>
      </c>
      <c r="F7">
        <v>72</v>
      </c>
      <c r="G7">
        <v>87</v>
      </c>
      <c r="H7">
        <v>101</v>
      </c>
      <c r="I7">
        <v>91</v>
      </c>
      <c r="O7" s="16" t="s">
        <v>31</v>
      </c>
      <c r="P7" s="106">
        <v>700</v>
      </c>
      <c r="Q7" s="106">
        <v>168</v>
      </c>
      <c r="R7" s="106">
        <v>98</v>
      </c>
      <c r="S7" s="106">
        <v>72</v>
      </c>
      <c r="T7" s="106">
        <v>87</v>
      </c>
      <c r="U7" s="106">
        <v>101</v>
      </c>
      <c r="V7" s="106">
        <v>91</v>
      </c>
      <c r="W7" s="106">
        <f t="shared" si="0"/>
        <v>617</v>
      </c>
      <c r="X7" s="109">
        <f t="shared" si="1"/>
        <v>88.142857142857139</v>
      </c>
    </row>
    <row r="8" spans="2:24" x14ac:dyDescent="0.4">
      <c r="B8" t="s">
        <v>32</v>
      </c>
      <c r="C8">
        <v>650</v>
      </c>
      <c r="D8">
        <v>91</v>
      </c>
      <c r="E8">
        <v>88</v>
      </c>
      <c r="F8">
        <v>118</v>
      </c>
      <c r="G8">
        <v>128</v>
      </c>
      <c r="H8">
        <v>131</v>
      </c>
      <c r="I8">
        <v>121</v>
      </c>
      <c r="O8" s="16" t="s">
        <v>32</v>
      </c>
      <c r="P8" s="106">
        <v>650</v>
      </c>
      <c r="Q8" s="106">
        <v>91</v>
      </c>
      <c r="R8" s="106">
        <v>88</v>
      </c>
      <c r="S8" s="106">
        <v>118</v>
      </c>
      <c r="T8" s="106">
        <v>128</v>
      </c>
      <c r="U8" s="106">
        <v>131</v>
      </c>
      <c r="V8" s="106">
        <v>121</v>
      </c>
      <c r="W8" s="106">
        <f t="shared" si="0"/>
        <v>677</v>
      </c>
      <c r="X8" s="109">
        <f t="shared" si="1"/>
        <v>104.15384615384615</v>
      </c>
    </row>
    <row r="9" spans="2:24" x14ac:dyDescent="0.4">
      <c r="B9" t="s">
        <v>33</v>
      </c>
      <c r="C9">
        <v>500</v>
      </c>
      <c r="D9">
        <v>76</v>
      </c>
      <c r="E9">
        <v>93</v>
      </c>
      <c r="F9">
        <v>118</v>
      </c>
      <c r="G9">
        <v>116</v>
      </c>
      <c r="H9">
        <v>125</v>
      </c>
      <c r="I9">
        <v>176</v>
      </c>
      <c r="O9" s="16" t="s">
        <v>33</v>
      </c>
      <c r="P9" s="106">
        <v>500</v>
      </c>
      <c r="Q9" s="106">
        <v>76</v>
      </c>
      <c r="R9" s="106">
        <v>93</v>
      </c>
      <c r="S9" s="106">
        <v>118</v>
      </c>
      <c r="T9" s="106">
        <v>116</v>
      </c>
      <c r="U9" s="106">
        <v>125</v>
      </c>
      <c r="V9" s="106">
        <v>176</v>
      </c>
      <c r="W9" s="106">
        <f t="shared" si="0"/>
        <v>704</v>
      </c>
      <c r="X9" s="109">
        <f t="shared" si="1"/>
        <v>140.79999999999998</v>
      </c>
    </row>
    <row r="10" spans="2:24" ht="19.5" thickBot="1" x14ac:dyDescent="0.45">
      <c r="B10" t="s">
        <v>34</v>
      </c>
      <c r="C10">
        <v>450</v>
      </c>
      <c r="D10">
        <v>40</v>
      </c>
      <c r="E10">
        <v>51</v>
      </c>
      <c r="F10">
        <v>58</v>
      </c>
      <c r="G10">
        <v>55</v>
      </c>
      <c r="H10">
        <v>88</v>
      </c>
      <c r="I10">
        <v>43</v>
      </c>
      <c r="O10" s="113" t="s">
        <v>34</v>
      </c>
      <c r="P10" s="114">
        <v>450</v>
      </c>
      <c r="Q10" s="114">
        <v>40</v>
      </c>
      <c r="R10" s="114">
        <v>51</v>
      </c>
      <c r="S10" s="114">
        <v>58</v>
      </c>
      <c r="T10" s="114">
        <v>55</v>
      </c>
      <c r="U10" s="114">
        <v>88</v>
      </c>
      <c r="V10" s="114">
        <v>43</v>
      </c>
      <c r="W10" s="114">
        <f t="shared" si="0"/>
        <v>335</v>
      </c>
      <c r="X10" s="115">
        <f t="shared" si="1"/>
        <v>74.444444444444443</v>
      </c>
    </row>
    <row r="11" spans="2:24" ht="19.5" thickTop="1" x14ac:dyDescent="0.4">
      <c r="B11" s="2" t="s">
        <v>9</v>
      </c>
      <c r="O11" s="110" t="s">
        <v>9</v>
      </c>
      <c r="P11" s="111">
        <f t="shared" ref="P11:V11" si="2">SUM(P5:P10)</f>
        <v>3900</v>
      </c>
      <c r="Q11" s="111">
        <f t="shared" si="2"/>
        <v>655</v>
      </c>
      <c r="R11" s="111">
        <f t="shared" si="2"/>
        <v>653</v>
      </c>
      <c r="S11" s="111">
        <f t="shared" si="2"/>
        <v>700</v>
      </c>
      <c r="T11" s="111">
        <f t="shared" si="2"/>
        <v>570</v>
      </c>
      <c r="U11" s="111">
        <f t="shared" si="2"/>
        <v>680</v>
      </c>
      <c r="V11" s="111">
        <f t="shared" si="2"/>
        <v>701</v>
      </c>
      <c r="W11" s="111">
        <f t="shared" si="0"/>
        <v>3959</v>
      </c>
      <c r="X11" s="112">
        <f t="shared" si="1"/>
        <v>101.51282051282051</v>
      </c>
    </row>
    <row r="14" spans="2:24" x14ac:dyDescent="0.4">
      <c r="C14" s="1" t="s">
        <v>209</v>
      </c>
      <c r="D14" t="s">
        <v>246</v>
      </c>
    </row>
    <row r="15" spans="2:24" x14ac:dyDescent="0.4">
      <c r="C15" s="1" t="s">
        <v>210</v>
      </c>
      <c r="D15" t="s">
        <v>247</v>
      </c>
    </row>
    <row r="16" spans="2:24" x14ac:dyDescent="0.4">
      <c r="D16" t="s">
        <v>249</v>
      </c>
    </row>
    <row r="17" spans="3:4" x14ac:dyDescent="0.4">
      <c r="C17" s="1" t="s">
        <v>211</v>
      </c>
      <c r="D17" t="s">
        <v>250</v>
      </c>
    </row>
    <row r="18" spans="3:4" x14ac:dyDescent="0.4">
      <c r="C18" s="1" t="s">
        <v>212</v>
      </c>
      <c r="D18" t="s">
        <v>252</v>
      </c>
    </row>
    <row r="19" spans="3:4" x14ac:dyDescent="0.4">
      <c r="C19" s="1" t="s">
        <v>213</v>
      </c>
      <c r="D19" t="s">
        <v>253</v>
      </c>
    </row>
    <row r="20" spans="3:4" x14ac:dyDescent="0.4">
      <c r="C20" s="1" t="s">
        <v>214</v>
      </c>
      <c r="D20" t="s">
        <v>254</v>
      </c>
    </row>
    <row r="21" spans="3:4" x14ac:dyDescent="0.4">
      <c r="C21" s="1" t="s">
        <v>215</v>
      </c>
      <c r="D21" t="s">
        <v>255</v>
      </c>
    </row>
    <row r="22" spans="3:4" x14ac:dyDescent="0.4">
      <c r="C22" s="1" t="s">
        <v>216</v>
      </c>
      <c r="D22" t="s">
        <v>256</v>
      </c>
    </row>
    <row r="23" spans="3:4" x14ac:dyDescent="0.4">
      <c r="C23" s="1" t="s">
        <v>228</v>
      </c>
      <c r="D23" t="s">
        <v>257</v>
      </c>
    </row>
  </sheetData>
  <mergeCells count="2">
    <mergeCell ref="B1:K1"/>
    <mergeCell ref="O1:X1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36"/>
  <sheetViews>
    <sheetView workbookViewId="0"/>
  </sheetViews>
  <sheetFormatPr defaultRowHeight="18.75" x14ac:dyDescent="0.4"/>
  <cols>
    <col min="1" max="1" width="1.625" customWidth="1"/>
    <col min="2" max="2" width="4" customWidth="1"/>
    <col min="3" max="3" width="18.625" customWidth="1"/>
    <col min="4" max="4" width="23.5" bestFit="1" customWidth="1"/>
    <col min="5" max="5" width="10.625" customWidth="1"/>
    <col min="7" max="7" width="15.625" customWidth="1"/>
    <col min="8" max="10" width="2.75" customWidth="1"/>
    <col min="11" max="11" width="4" customWidth="1"/>
    <col min="12" max="12" width="18.625" customWidth="1"/>
    <col min="13" max="13" width="23.5" bestFit="1" customWidth="1"/>
    <col min="14" max="14" width="10.625" customWidth="1"/>
    <col min="16" max="16" width="15.625" customWidth="1"/>
  </cols>
  <sheetData>
    <row r="1" spans="2:16" x14ac:dyDescent="0.4">
      <c r="G1" s="1" t="s">
        <v>35</v>
      </c>
      <c r="P1" s="1" t="s">
        <v>35</v>
      </c>
    </row>
    <row r="2" spans="2:16" x14ac:dyDescent="0.4">
      <c r="G2" s="3">
        <v>44012</v>
      </c>
      <c r="P2" s="3">
        <v>44012</v>
      </c>
    </row>
    <row r="4" spans="2:16" ht="33" x14ac:dyDescent="0.4">
      <c r="B4" s="4" t="s">
        <v>36</v>
      </c>
      <c r="K4" s="4" t="s">
        <v>36</v>
      </c>
    </row>
    <row r="5" spans="2:16" ht="24.75" thickBot="1" x14ac:dyDescent="0.45">
      <c r="B5" s="5" t="s">
        <v>37</v>
      </c>
      <c r="C5" s="6"/>
      <c r="D5" s="5" t="s">
        <v>38</v>
      </c>
      <c r="K5" s="5" t="s">
        <v>37</v>
      </c>
      <c r="L5" s="6"/>
      <c r="M5" s="5" t="s">
        <v>38</v>
      </c>
    </row>
    <row r="6" spans="2:16" ht="20.25" thickTop="1" x14ac:dyDescent="0.4">
      <c r="F6" s="7" t="s">
        <v>39</v>
      </c>
      <c r="G6" s="8"/>
      <c r="O6" s="7" t="s">
        <v>39</v>
      </c>
      <c r="P6" s="8"/>
    </row>
    <row r="7" spans="2:16" x14ac:dyDescent="0.4">
      <c r="F7" s="9" t="s">
        <v>40</v>
      </c>
      <c r="G7" s="10" t="s">
        <v>41</v>
      </c>
      <c r="O7" s="9" t="s">
        <v>40</v>
      </c>
      <c r="P7" s="10" t="s">
        <v>41</v>
      </c>
    </row>
    <row r="8" spans="2:16" x14ac:dyDescent="0.4">
      <c r="F8" s="11" t="s">
        <v>42</v>
      </c>
      <c r="G8" s="10"/>
      <c r="O8" s="11" t="s">
        <v>42</v>
      </c>
      <c r="P8" s="10"/>
    </row>
    <row r="9" spans="2:16" x14ac:dyDescent="0.4">
      <c r="F9" s="11" t="s">
        <v>43</v>
      </c>
      <c r="G9" s="10"/>
      <c r="O9" s="11" t="s">
        <v>43</v>
      </c>
      <c r="P9" s="10"/>
    </row>
    <row r="10" spans="2:16" x14ac:dyDescent="0.4">
      <c r="F10" s="11" t="s">
        <v>44</v>
      </c>
      <c r="G10" s="10"/>
      <c r="O10" s="11" t="s">
        <v>44</v>
      </c>
      <c r="P10" s="10"/>
    </row>
    <row r="11" spans="2:16" ht="19.5" x14ac:dyDescent="0.4">
      <c r="C11" s="12" t="s">
        <v>45</v>
      </c>
      <c r="F11" s="11" t="s">
        <v>46</v>
      </c>
      <c r="G11" s="10"/>
      <c r="L11" s="12" t="s">
        <v>45</v>
      </c>
      <c r="O11" s="11" t="s">
        <v>46</v>
      </c>
      <c r="P11" s="10"/>
    </row>
    <row r="12" spans="2:16" ht="20.25" thickBot="1" x14ac:dyDescent="0.45">
      <c r="C12" s="13" t="s">
        <v>47</v>
      </c>
      <c r="F12" s="14" t="s">
        <v>48</v>
      </c>
      <c r="G12" s="15"/>
      <c r="L12" s="13" t="s">
        <v>47</v>
      </c>
      <c r="O12" s="14" t="s">
        <v>48</v>
      </c>
      <c r="P12" s="15"/>
    </row>
    <row r="14" spans="2:16" ht="25.5" x14ac:dyDescent="0.4">
      <c r="B14" s="133" t="s">
        <v>49</v>
      </c>
      <c r="C14" s="134"/>
      <c r="D14" s="16"/>
      <c r="K14" s="133" t="s">
        <v>49</v>
      </c>
      <c r="L14" s="134"/>
      <c r="M14" s="116">
        <f>P24</f>
        <v>129360</v>
      </c>
    </row>
    <row r="16" spans="2:16" x14ac:dyDescent="0.4">
      <c r="B16" s="17" t="s">
        <v>50</v>
      </c>
      <c r="C16" s="17" t="s">
        <v>51</v>
      </c>
      <c r="D16" s="17" t="s">
        <v>1</v>
      </c>
      <c r="E16" s="17" t="s">
        <v>2</v>
      </c>
      <c r="F16" s="17" t="s">
        <v>3</v>
      </c>
      <c r="G16" s="17" t="s">
        <v>52</v>
      </c>
      <c r="K16" s="17" t="s">
        <v>50</v>
      </c>
      <c r="L16" s="17" t="s">
        <v>51</v>
      </c>
      <c r="M16" s="17" t="s">
        <v>1</v>
      </c>
      <c r="N16" s="17" t="s">
        <v>2</v>
      </c>
      <c r="O16" s="17" t="s">
        <v>3</v>
      </c>
      <c r="P16" s="17" t="s">
        <v>52</v>
      </c>
    </row>
    <row r="17" spans="2:16" x14ac:dyDescent="0.4">
      <c r="B17" s="16">
        <v>1</v>
      </c>
      <c r="C17" s="16" t="s">
        <v>53</v>
      </c>
      <c r="D17" s="16" t="s">
        <v>54</v>
      </c>
      <c r="E17" s="18">
        <v>1300</v>
      </c>
      <c r="F17" s="16">
        <v>7</v>
      </c>
      <c r="G17" s="18"/>
      <c r="K17" s="16">
        <v>1</v>
      </c>
      <c r="L17" s="16" t="s">
        <v>53</v>
      </c>
      <c r="M17" s="16" t="s">
        <v>54</v>
      </c>
      <c r="N17" s="18">
        <v>1300</v>
      </c>
      <c r="O17" s="16">
        <v>7</v>
      </c>
      <c r="P17" s="18">
        <f>N17*O17</f>
        <v>9100</v>
      </c>
    </row>
    <row r="18" spans="2:16" x14ac:dyDescent="0.4">
      <c r="B18" s="16">
        <v>2</v>
      </c>
      <c r="C18" s="16" t="s">
        <v>55</v>
      </c>
      <c r="D18" s="16" t="s">
        <v>56</v>
      </c>
      <c r="E18" s="18">
        <v>5000</v>
      </c>
      <c r="F18" s="16">
        <v>10</v>
      </c>
      <c r="G18" s="18"/>
      <c r="K18" s="16">
        <v>2</v>
      </c>
      <c r="L18" s="16" t="s">
        <v>55</v>
      </c>
      <c r="M18" s="16" t="s">
        <v>56</v>
      </c>
      <c r="N18" s="18">
        <v>5000</v>
      </c>
      <c r="O18" s="16">
        <v>10</v>
      </c>
      <c r="P18" s="18">
        <f t="shared" ref="P18:P21" si="0">N18*O18</f>
        <v>50000</v>
      </c>
    </row>
    <row r="19" spans="2:16" x14ac:dyDescent="0.4">
      <c r="B19" s="16">
        <v>3</v>
      </c>
      <c r="C19" s="16" t="s">
        <v>57</v>
      </c>
      <c r="D19" s="16" t="s">
        <v>58</v>
      </c>
      <c r="E19" s="18">
        <v>5000</v>
      </c>
      <c r="F19" s="16">
        <v>5</v>
      </c>
      <c r="G19" s="18"/>
      <c r="K19" s="16">
        <v>3</v>
      </c>
      <c r="L19" s="16" t="s">
        <v>57</v>
      </c>
      <c r="M19" s="16" t="s">
        <v>58</v>
      </c>
      <c r="N19" s="18">
        <v>5000</v>
      </c>
      <c r="O19" s="16">
        <v>5</v>
      </c>
      <c r="P19" s="18">
        <f t="shared" si="0"/>
        <v>25000</v>
      </c>
    </row>
    <row r="20" spans="2:16" x14ac:dyDescent="0.4">
      <c r="B20" s="16">
        <v>4</v>
      </c>
      <c r="C20" s="16" t="s">
        <v>59</v>
      </c>
      <c r="D20" s="16" t="s">
        <v>60</v>
      </c>
      <c r="E20" s="18">
        <v>4500</v>
      </c>
      <c r="F20" s="16">
        <v>3</v>
      </c>
      <c r="G20" s="18"/>
      <c r="K20" s="16">
        <v>4</v>
      </c>
      <c r="L20" s="16" t="s">
        <v>59</v>
      </c>
      <c r="M20" s="16" t="s">
        <v>60</v>
      </c>
      <c r="N20" s="18">
        <v>4500</v>
      </c>
      <c r="O20" s="16">
        <v>3</v>
      </c>
      <c r="P20" s="18">
        <f t="shared" si="0"/>
        <v>13500</v>
      </c>
    </row>
    <row r="21" spans="2:16" x14ac:dyDescent="0.4">
      <c r="B21" s="16">
        <v>5</v>
      </c>
      <c r="C21" s="16" t="s">
        <v>61</v>
      </c>
      <c r="D21" s="16" t="s">
        <v>62</v>
      </c>
      <c r="E21" s="18">
        <v>4000</v>
      </c>
      <c r="F21" s="16">
        <v>5</v>
      </c>
      <c r="G21" s="18"/>
      <c r="K21" s="16">
        <v>5</v>
      </c>
      <c r="L21" s="16" t="s">
        <v>61</v>
      </c>
      <c r="M21" s="16" t="s">
        <v>62</v>
      </c>
      <c r="N21" s="18">
        <v>4000</v>
      </c>
      <c r="O21" s="16">
        <v>5</v>
      </c>
      <c r="P21" s="18">
        <f t="shared" si="0"/>
        <v>20000</v>
      </c>
    </row>
    <row r="22" spans="2:16" x14ac:dyDescent="0.4">
      <c r="E22" s="19" t="s">
        <v>63</v>
      </c>
      <c r="F22" s="20"/>
      <c r="G22" s="18"/>
      <c r="N22" s="19" t="s">
        <v>63</v>
      </c>
      <c r="O22" s="20"/>
      <c r="P22" s="18">
        <f>SUM(P17:P21)</f>
        <v>117600</v>
      </c>
    </row>
    <row r="23" spans="2:16" x14ac:dyDescent="0.4">
      <c r="E23" s="19" t="s">
        <v>64</v>
      </c>
      <c r="F23" s="21">
        <v>0.1</v>
      </c>
      <c r="G23" s="18"/>
      <c r="N23" s="19" t="s">
        <v>64</v>
      </c>
      <c r="O23" s="21">
        <v>0.1</v>
      </c>
      <c r="P23" s="18">
        <f>P22*0.1</f>
        <v>11760</v>
      </c>
    </row>
    <row r="24" spans="2:16" x14ac:dyDescent="0.4">
      <c r="E24" s="19" t="s">
        <v>65</v>
      </c>
      <c r="F24" s="20"/>
      <c r="G24" s="18"/>
      <c r="N24" s="19" t="s">
        <v>65</v>
      </c>
      <c r="O24" s="20"/>
      <c r="P24" s="18">
        <f>P22+P23</f>
        <v>129360</v>
      </c>
    </row>
    <row r="26" spans="2:16" hidden="1" x14ac:dyDescent="0.4">
      <c r="C26" t="s">
        <v>66</v>
      </c>
      <c r="L26" t="s">
        <v>66</v>
      </c>
    </row>
    <row r="27" spans="2:16" hidden="1" x14ac:dyDescent="0.4">
      <c r="C27" t="s">
        <v>67</v>
      </c>
      <c r="L27" t="s">
        <v>67</v>
      </c>
    </row>
    <row r="29" spans="2:16" x14ac:dyDescent="0.4">
      <c r="B29" s="22" t="s">
        <v>68</v>
      </c>
      <c r="C29" s="23" t="s">
        <v>69</v>
      </c>
      <c r="D29" s="24"/>
      <c r="E29" s="24"/>
      <c r="F29" s="24"/>
      <c r="G29" s="25"/>
      <c r="K29" s="22" t="s">
        <v>68</v>
      </c>
      <c r="L29" s="23" t="s">
        <v>69</v>
      </c>
      <c r="M29" s="24"/>
      <c r="N29" s="24"/>
      <c r="O29" s="24"/>
      <c r="P29" s="25"/>
    </row>
    <row r="30" spans="2:16" x14ac:dyDescent="0.4">
      <c r="B30" s="26"/>
      <c r="C30" s="27"/>
      <c r="G30" s="28"/>
      <c r="K30" s="26"/>
      <c r="L30" s="27"/>
      <c r="P30" s="28"/>
    </row>
    <row r="31" spans="2:16" x14ac:dyDescent="0.4">
      <c r="B31" s="26"/>
      <c r="C31" s="27"/>
      <c r="G31" s="28"/>
      <c r="K31" s="26"/>
      <c r="L31" s="27"/>
      <c r="P31" s="28"/>
    </row>
    <row r="32" spans="2:16" x14ac:dyDescent="0.4">
      <c r="B32" s="26"/>
      <c r="C32" s="27"/>
      <c r="G32" s="28"/>
      <c r="K32" s="26"/>
      <c r="L32" s="27"/>
      <c r="P32" s="28"/>
    </row>
    <row r="33" spans="2:16" x14ac:dyDescent="0.4">
      <c r="B33" s="26"/>
      <c r="C33" s="27"/>
      <c r="G33" s="28"/>
      <c r="K33" s="26"/>
      <c r="L33" s="27"/>
      <c r="P33" s="28"/>
    </row>
    <row r="34" spans="2:16" x14ac:dyDescent="0.4">
      <c r="B34" s="26"/>
      <c r="C34" s="27"/>
      <c r="G34" s="28"/>
      <c r="K34" s="26"/>
      <c r="L34" s="27"/>
      <c r="P34" s="28"/>
    </row>
    <row r="35" spans="2:16" x14ac:dyDescent="0.4">
      <c r="B35" s="26"/>
      <c r="C35" s="27"/>
      <c r="G35" s="28"/>
      <c r="K35" s="26"/>
      <c r="L35" s="27"/>
      <c r="P35" s="28"/>
    </row>
    <row r="36" spans="2:16" x14ac:dyDescent="0.4">
      <c r="B36" s="29"/>
      <c r="C36" s="30"/>
      <c r="D36" s="31"/>
      <c r="E36" s="31"/>
      <c r="F36" s="31"/>
      <c r="G36" s="32"/>
      <c r="K36" s="29"/>
      <c r="L36" s="30"/>
      <c r="M36" s="31"/>
      <c r="N36" s="31"/>
      <c r="O36" s="31"/>
      <c r="P36" s="32"/>
    </row>
  </sheetData>
  <mergeCells count="2">
    <mergeCell ref="B14:C14"/>
    <mergeCell ref="K14:L14"/>
  </mergeCells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S24"/>
  <sheetViews>
    <sheetView workbookViewId="0"/>
  </sheetViews>
  <sheetFormatPr defaultRowHeight="18.75" x14ac:dyDescent="0.4"/>
  <cols>
    <col min="1" max="1" width="1.625" customWidth="1"/>
    <col min="3" max="6" width="12.375" customWidth="1"/>
    <col min="7" max="7" width="10.75" customWidth="1"/>
    <col min="8" max="8" width="0.875" customWidth="1"/>
    <col min="9" max="9" width="0.875" style="117" customWidth="1"/>
    <col min="10" max="10" width="0.875" customWidth="1"/>
    <col min="11" max="11" width="9.25" bestFit="1" customWidth="1"/>
    <col min="12" max="15" width="12.375" customWidth="1"/>
    <col min="16" max="16" width="10.5" bestFit="1" customWidth="1"/>
    <col min="17" max="17" width="2.25" customWidth="1"/>
  </cols>
  <sheetData>
    <row r="1" spans="2:19" ht="25.5" x14ac:dyDescent="0.4">
      <c r="B1" s="135" t="s">
        <v>70</v>
      </c>
      <c r="C1" s="135"/>
      <c r="D1" s="135"/>
      <c r="E1" s="135"/>
      <c r="F1" s="135"/>
      <c r="G1" s="135"/>
      <c r="K1" s="135" t="s">
        <v>70</v>
      </c>
      <c r="L1" s="135"/>
      <c r="M1" s="135"/>
      <c r="N1" s="135"/>
      <c r="O1" s="135"/>
      <c r="P1" s="135"/>
    </row>
    <row r="3" spans="2:19" x14ac:dyDescent="0.4">
      <c r="B3" s="33" t="s">
        <v>71</v>
      </c>
      <c r="G3" s="34" t="s">
        <v>72</v>
      </c>
      <c r="K3" s="33" t="s">
        <v>71</v>
      </c>
      <c r="P3" s="34" t="s">
        <v>72</v>
      </c>
      <c r="R3" s="119" t="s">
        <v>266</v>
      </c>
    </row>
    <row r="4" spans="2:19" x14ac:dyDescent="0.4">
      <c r="B4" s="35" t="s">
        <v>73</v>
      </c>
      <c r="C4" s="35" t="s">
        <v>74</v>
      </c>
      <c r="D4" s="35" t="s">
        <v>75</v>
      </c>
      <c r="E4" s="35" t="s">
        <v>76</v>
      </c>
      <c r="F4" s="35" t="s">
        <v>77</v>
      </c>
      <c r="G4" s="35" t="s">
        <v>9</v>
      </c>
      <c r="K4" s="35" t="s">
        <v>73</v>
      </c>
      <c r="L4" s="35" t="s">
        <v>74</v>
      </c>
      <c r="M4" s="35" t="s">
        <v>75</v>
      </c>
      <c r="N4" s="35" t="s">
        <v>76</v>
      </c>
      <c r="O4" s="35" t="s">
        <v>77</v>
      </c>
      <c r="P4" s="35" t="s">
        <v>9</v>
      </c>
      <c r="R4" s="118" t="s">
        <v>258</v>
      </c>
      <c r="S4" s="119" t="s">
        <v>262</v>
      </c>
    </row>
    <row r="5" spans="2:19" x14ac:dyDescent="0.4">
      <c r="B5" s="36" t="s">
        <v>17</v>
      </c>
      <c r="C5" s="16">
        <v>37</v>
      </c>
      <c r="D5" s="16">
        <v>46</v>
      </c>
      <c r="E5" s="16">
        <v>35</v>
      </c>
      <c r="F5" s="16">
        <v>19</v>
      </c>
      <c r="G5" s="16"/>
      <c r="K5" s="36" t="s">
        <v>17</v>
      </c>
      <c r="L5" s="16">
        <v>37</v>
      </c>
      <c r="M5" s="16">
        <v>46</v>
      </c>
      <c r="N5" s="16">
        <v>35</v>
      </c>
      <c r="O5" s="16">
        <v>19</v>
      </c>
      <c r="P5" s="16">
        <f t="shared" ref="P5:P11" si="0">SUM(L5:O5)</f>
        <v>137</v>
      </c>
      <c r="R5" s="118" t="s">
        <v>259</v>
      </c>
      <c r="S5" s="119" t="s">
        <v>263</v>
      </c>
    </row>
    <row r="6" spans="2:19" x14ac:dyDescent="0.4">
      <c r="B6" s="36" t="s">
        <v>18</v>
      </c>
      <c r="C6" s="16">
        <v>24</v>
      </c>
      <c r="D6" s="16">
        <v>35</v>
      </c>
      <c r="E6" s="16">
        <v>29</v>
      </c>
      <c r="F6" s="16">
        <v>14</v>
      </c>
      <c r="G6" s="16"/>
      <c r="K6" s="36" t="s">
        <v>18</v>
      </c>
      <c r="L6" s="16">
        <v>24</v>
      </c>
      <c r="M6" s="16">
        <v>35</v>
      </c>
      <c r="N6" s="16">
        <v>29</v>
      </c>
      <c r="O6" s="16">
        <v>14</v>
      </c>
      <c r="P6" s="16">
        <f t="shared" si="0"/>
        <v>102</v>
      </c>
      <c r="S6" s="119" t="s">
        <v>264</v>
      </c>
    </row>
    <row r="7" spans="2:19" x14ac:dyDescent="0.4">
      <c r="B7" s="36" t="s">
        <v>19</v>
      </c>
      <c r="C7" s="16">
        <v>28</v>
      </c>
      <c r="D7" s="16">
        <v>32</v>
      </c>
      <c r="E7" s="16">
        <v>21</v>
      </c>
      <c r="F7" s="16">
        <v>15</v>
      </c>
      <c r="G7" s="16"/>
      <c r="K7" s="36" t="s">
        <v>19</v>
      </c>
      <c r="L7" s="16">
        <v>28</v>
      </c>
      <c r="M7" s="16">
        <v>32</v>
      </c>
      <c r="N7" s="16">
        <v>21</v>
      </c>
      <c r="O7" s="16">
        <v>15</v>
      </c>
      <c r="P7" s="16">
        <f t="shared" si="0"/>
        <v>96</v>
      </c>
    </row>
    <row r="8" spans="2:19" x14ac:dyDescent="0.4">
      <c r="B8" s="36" t="s">
        <v>20</v>
      </c>
      <c r="C8" s="16">
        <v>13</v>
      </c>
      <c r="D8" s="16">
        <v>24</v>
      </c>
      <c r="E8" s="16">
        <v>18</v>
      </c>
      <c r="F8" s="16">
        <v>8</v>
      </c>
      <c r="G8" s="16"/>
      <c r="K8" s="36" t="s">
        <v>20</v>
      </c>
      <c r="L8" s="16">
        <v>13</v>
      </c>
      <c r="M8" s="16">
        <v>24</v>
      </c>
      <c r="N8" s="16">
        <v>18</v>
      </c>
      <c r="O8" s="16">
        <v>8</v>
      </c>
      <c r="P8" s="16">
        <f t="shared" si="0"/>
        <v>63</v>
      </c>
      <c r="R8" s="119" t="s">
        <v>267</v>
      </c>
    </row>
    <row r="9" spans="2:19" x14ac:dyDescent="0.4">
      <c r="B9" s="36" t="s">
        <v>21</v>
      </c>
      <c r="C9" s="16">
        <v>9</v>
      </c>
      <c r="D9" s="16">
        <v>27</v>
      </c>
      <c r="E9" s="16">
        <v>16</v>
      </c>
      <c r="F9" s="16">
        <v>5</v>
      </c>
      <c r="G9" s="16"/>
      <c r="K9" s="36" t="s">
        <v>21</v>
      </c>
      <c r="L9" s="16">
        <v>9</v>
      </c>
      <c r="M9" s="16">
        <v>27</v>
      </c>
      <c r="N9" s="16">
        <v>16</v>
      </c>
      <c r="O9" s="16">
        <v>5</v>
      </c>
      <c r="P9" s="16">
        <f t="shared" si="0"/>
        <v>57</v>
      </c>
      <c r="R9" s="118" t="s">
        <v>260</v>
      </c>
      <c r="S9" s="119" t="s">
        <v>268</v>
      </c>
    </row>
    <row r="10" spans="2:19" x14ac:dyDescent="0.4">
      <c r="B10" s="36" t="s">
        <v>22</v>
      </c>
      <c r="C10" s="16">
        <v>22</v>
      </c>
      <c r="D10" s="16">
        <v>34</v>
      </c>
      <c r="E10" s="16">
        <v>24</v>
      </c>
      <c r="F10" s="16">
        <v>11</v>
      </c>
      <c r="G10" s="16"/>
      <c r="K10" s="36" t="s">
        <v>22</v>
      </c>
      <c r="L10" s="16">
        <v>22</v>
      </c>
      <c r="M10" s="16">
        <v>34</v>
      </c>
      <c r="N10" s="16">
        <v>24</v>
      </c>
      <c r="O10" s="16">
        <v>11</v>
      </c>
      <c r="P10" s="16">
        <f t="shared" si="0"/>
        <v>91</v>
      </c>
      <c r="R10" s="118" t="s">
        <v>261</v>
      </c>
      <c r="S10" s="119" t="s">
        <v>269</v>
      </c>
    </row>
    <row r="11" spans="2:19" x14ac:dyDescent="0.4">
      <c r="B11" s="37" t="s">
        <v>9</v>
      </c>
      <c r="C11" s="38"/>
      <c r="D11" s="38"/>
      <c r="E11" s="38"/>
      <c r="F11" s="38"/>
      <c r="G11" s="38"/>
      <c r="K11" s="37" t="s">
        <v>9</v>
      </c>
      <c r="L11" s="38">
        <f>SUM(L5:L10)</f>
        <v>133</v>
      </c>
      <c r="M11" s="38">
        <f>SUM(M5:M10)</f>
        <v>198</v>
      </c>
      <c r="N11" s="38">
        <f>SUM(N5:N10)</f>
        <v>143</v>
      </c>
      <c r="O11" s="38">
        <f>SUM(O5:O10)</f>
        <v>72</v>
      </c>
      <c r="P11" s="38">
        <f t="shared" si="0"/>
        <v>546</v>
      </c>
      <c r="R11" s="118" t="s">
        <v>270</v>
      </c>
      <c r="S11" s="119" t="s">
        <v>271</v>
      </c>
    </row>
    <row r="12" spans="2:19" x14ac:dyDescent="0.4">
      <c r="B12" s="37" t="s">
        <v>23</v>
      </c>
      <c r="C12" s="38"/>
      <c r="D12" s="38"/>
      <c r="E12" s="38"/>
      <c r="F12" s="38"/>
      <c r="G12" s="38"/>
      <c r="K12" s="37" t="s">
        <v>23</v>
      </c>
      <c r="L12" s="120">
        <f>AVERAGE(L5:L10)</f>
        <v>22.166666666666668</v>
      </c>
      <c r="M12" s="120">
        <f t="shared" ref="M12:P12" si="1">AVERAGE(M5:M10)</f>
        <v>33</v>
      </c>
      <c r="N12" s="120">
        <f t="shared" si="1"/>
        <v>23.833333333333332</v>
      </c>
      <c r="O12" s="120">
        <f t="shared" si="1"/>
        <v>12</v>
      </c>
      <c r="P12" s="120">
        <f t="shared" si="1"/>
        <v>91</v>
      </c>
    </row>
    <row r="14" spans="2:19" x14ac:dyDescent="0.4">
      <c r="B14" s="33" t="s">
        <v>4</v>
      </c>
      <c r="G14" s="34" t="s">
        <v>78</v>
      </c>
      <c r="K14" s="33" t="s">
        <v>4</v>
      </c>
      <c r="P14" s="34" t="s">
        <v>78</v>
      </c>
    </row>
    <row r="15" spans="2:19" x14ac:dyDescent="0.4">
      <c r="B15" s="35" t="s">
        <v>73</v>
      </c>
      <c r="C15" s="35" t="s">
        <v>74</v>
      </c>
      <c r="D15" s="35" t="s">
        <v>75</v>
      </c>
      <c r="E15" s="35" t="s">
        <v>76</v>
      </c>
      <c r="F15" s="35" t="s">
        <v>77</v>
      </c>
      <c r="G15" s="136" t="s">
        <v>9</v>
      </c>
      <c r="K15" s="35" t="s">
        <v>73</v>
      </c>
      <c r="L15" s="35" t="s">
        <v>74</v>
      </c>
      <c r="M15" s="35" t="s">
        <v>75</v>
      </c>
      <c r="N15" s="35" t="s">
        <v>76</v>
      </c>
      <c r="O15" s="35" t="s">
        <v>77</v>
      </c>
      <c r="P15" s="136" t="s">
        <v>9</v>
      </c>
    </row>
    <row r="16" spans="2:19" x14ac:dyDescent="0.4">
      <c r="B16" s="39" t="s">
        <v>79</v>
      </c>
      <c r="C16" s="40">
        <v>60000</v>
      </c>
      <c r="D16" s="40">
        <v>45000</v>
      </c>
      <c r="E16" s="40">
        <v>63000</v>
      </c>
      <c r="F16" s="40">
        <v>52000</v>
      </c>
      <c r="G16" s="137"/>
      <c r="K16" s="39" t="s">
        <v>79</v>
      </c>
      <c r="L16" s="40">
        <v>60000</v>
      </c>
      <c r="M16" s="40">
        <v>45000</v>
      </c>
      <c r="N16" s="40">
        <v>63000</v>
      </c>
      <c r="O16" s="40">
        <v>52000</v>
      </c>
      <c r="P16" s="137"/>
    </row>
    <row r="17" spans="2:16" x14ac:dyDescent="0.4">
      <c r="B17" s="36" t="s">
        <v>17</v>
      </c>
      <c r="C17" s="106"/>
      <c r="D17" s="106"/>
      <c r="E17" s="106"/>
      <c r="F17" s="106"/>
      <c r="G17" s="106"/>
      <c r="K17" s="36" t="s">
        <v>17</v>
      </c>
      <c r="L17" s="106">
        <f>L$16*L5</f>
        <v>2220000</v>
      </c>
      <c r="M17" s="106">
        <f t="shared" ref="M17:O17" si="2">M$16*M5</f>
        <v>2070000</v>
      </c>
      <c r="N17" s="106">
        <f t="shared" si="2"/>
        <v>2205000</v>
      </c>
      <c r="O17" s="106">
        <f t="shared" si="2"/>
        <v>988000</v>
      </c>
      <c r="P17" s="18">
        <f t="shared" ref="P17:P23" si="3">SUM(L17:O17)</f>
        <v>7483000</v>
      </c>
    </row>
    <row r="18" spans="2:16" x14ac:dyDescent="0.4">
      <c r="B18" s="36" t="s">
        <v>18</v>
      </c>
      <c r="C18" s="106"/>
      <c r="D18" s="106"/>
      <c r="E18" s="106"/>
      <c r="F18" s="106"/>
      <c r="G18" s="106"/>
      <c r="K18" s="36" t="s">
        <v>18</v>
      </c>
      <c r="L18" s="106">
        <f t="shared" ref="L18:L22" si="4">L$16*L6</f>
        <v>1440000</v>
      </c>
      <c r="M18" s="106">
        <f t="shared" ref="M18:O18" si="5">M$16*M6</f>
        <v>1575000</v>
      </c>
      <c r="N18" s="106">
        <f t="shared" si="5"/>
        <v>1827000</v>
      </c>
      <c r="O18" s="106">
        <f t="shared" si="5"/>
        <v>728000</v>
      </c>
      <c r="P18" s="18">
        <f t="shared" si="3"/>
        <v>5570000</v>
      </c>
    </row>
    <row r="19" spans="2:16" x14ac:dyDescent="0.4">
      <c r="B19" s="36" t="s">
        <v>19</v>
      </c>
      <c r="C19" s="106"/>
      <c r="D19" s="106"/>
      <c r="E19" s="106"/>
      <c r="F19" s="106"/>
      <c r="G19" s="106"/>
      <c r="K19" s="36" t="s">
        <v>19</v>
      </c>
      <c r="L19" s="106">
        <f t="shared" si="4"/>
        <v>1680000</v>
      </c>
      <c r="M19" s="106">
        <f t="shared" ref="M19:O19" si="6">M$16*M7</f>
        <v>1440000</v>
      </c>
      <c r="N19" s="106">
        <f t="shared" si="6"/>
        <v>1323000</v>
      </c>
      <c r="O19" s="106">
        <f t="shared" si="6"/>
        <v>780000</v>
      </c>
      <c r="P19" s="18">
        <f t="shared" si="3"/>
        <v>5223000</v>
      </c>
    </row>
    <row r="20" spans="2:16" x14ac:dyDescent="0.4">
      <c r="B20" s="36" t="s">
        <v>20</v>
      </c>
      <c r="C20" s="106"/>
      <c r="D20" s="106"/>
      <c r="E20" s="106"/>
      <c r="F20" s="106"/>
      <c r="G20" s="106"/>
      <c r="K20" s="36" t="s">
        <v>20</v>
      </c>
      <c r="L20" s="106">
        <f t="shared" si="4"/>
        <v>780000</v>
      </c>
      <c r="M20" s="106">
        <f t="shared" ref="M20:O20" si="7">M$16*M8</f>
        <v>1080000</v>
      </c>
      <c r="N20" s="106">
        <f t="shared" si="7"/>
        <v>1134000</v>
      </c>
      <c r="O20" s="106">
        <f t="shared" si="7"/>
        <v>416000</v>
      </c>
      <c r="P20" s="18">
        <f t="shared" si="3"/>
        <v>3410000</v>
      </c>
    </row>
    <row r="21" spans="2:16" x14ac:dyDescent="0.4">
      <c r="B21" s="36" t="s">
        <v>21</v>
      </c>
      <c r="C21" s="106"/>
      <c r="D21" s="106"/>
      <c r="E21" s="106"/>
      <c r="F21" s="106"/>
      <c r="G21" s="106"/>
      <c r="K21" s="36" t="s">
        <v>21</v>
      </c>
      <c r="L21" s="106">
        <f t="shared" si="4"/>
        <v>540000</v>
      </c>
      <c r="M21" s="106">
        <f t="shared" ref="M21:O21" si="8">M$16*M9</f>
        <v>1215000</v>
      </c>
      <c r="N21" s="106">
        <f t="shared" si="8"/>
        <v>1008000</v>
      </c>
      <c r="O21" s="106">
        <f t="shared" si="8"/>
        <v>260000</v>
      </c>
      <c r="P21" s="18">
        <f t="shared" si="3"/>
        <v>3023000</v>
      </c>
    </row>
    <row r="22" spans="2:16" x14ac:dyDescent="0.4">
      <c r="B22" s="36" t="s">
        <v>22</v>
      </c>
      <c r="C22" s="106"/>
      <c r="D22" s="106"/>
      <c r="E22" s="106"/>
      <c r="F22" s="106"/>
      <c r="G22" s="106"/>
      <c r="K22" s="36" t="s">
        <v>22</v>
      </c>
      <c r="L22" s="106">
        <f t="shared" si="4"/>
        <v>1320000</v>
      </c>
      <c r="M22" s="106">
        <f t="shared" ref="M22:O22" si="9">M$16*M10</f>
        <v>1530000</v>
      </c>
      <c r="N22" s="106">
        <f t="shared" si="9"/>
        <v>1512000</v>
      </c>
      <c r="O22" s="106">
        <f t="shared" si="9"/>
        <v>572000</v>
      </c>
      <c r="P22" s="18">
        <f t="shared" si="3"/>
        <v>4934000</v>
      </c>
    </row>
    <row r="23" spans="2:16" x14ac:dyDescent="0.4">
      <c r="B23" s="37" t="s">
        <v>9</v>
      </c>
      <c r="C23" s="122"/>
      <c r="D23" s="122"/>
      <c r="E23" s="122"/>
      <c r="F23" s="122"/>
      <c r="G23" s="122"/>
      <c r="K23" s="37" t="s">
        <v>9</v>
      </c>
      <c r="L23" s="41">
        <f>SUM(L17:L22)</f>
        <v>7980000</v>
      </c>
      <c r="M23" s="41">
        <f>SUM(M17:M22)</f>
        <v>8910000</v>
      </c>
      <c r="N23" s="41">
        <f>SUM(N17:N22)</f>
        <v>9009000</v>
      </c>
      <c r="O23" s="41">
        <f>SUM(O17:O22)</f>
        <v>3744000</v>
      </c>
      <c r="P23" s="41">
        <f t="shared" si="3"/>
        <v>29643000</v>
      </c>
    </row>
    <row r="24" spans="2:16" x14ac:dyDescent="0.4">
      <c r="B24" s="37" t="s">
        <v>23</v>
      </c>
      <c r="C24" s="122"/>
      <c r="D24" s="122"/>
      <c r="E24" s="122"/>
      <c r="F24" s="122"/>
      <c r="G24" s="123" t="s">
        <v>265</v>
      </c>
      <c r="K24" s="37" t="s">
        <v>23</v>
      </c>
      <c r="L24" s="41">
        <f>AVERAGE(L17:L22)</f>
        <v>1330000</v>
      </c>
      <c r="M24" s="41">
        <f t="shared" ref="M24:O24" si="10">AVERAGE(M17:M22)</f>
        <v>1485000</v>
      </c>
      <c r="N24" s="41">
        <f t="shared" si="10"/>
        <v>1501500</v>
      </c>
      <c r="O24" s="41">
        <f t="shared" si="10"/>
        <v>624000</v>
      </c>
      <c r="P24" s="121" t="s">
        <v>265</v>
      </c>
    </row>
  </sheetData>
  <mergeCells count="4">
    <mergeCell ref="B1:G1"/>
    <mergeCell ref="G15:G16"/>
    <mergeCell ref="K1:P1"/>
    <mergeCell ref="P15:P16"/>
  </mergeCells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V29"/>
  <sheetViews>
    <sheetView workbookViewId="0"/>
  </sheetViews>
  <sheetFormatPr defaultRowHeight="18.75" x14ac:dyDescent="0.4"/>
  <cols>
    <col min="1" max="1" width="1.625" customWidth="1"/>
    <col min="2" max="2" width="12.625" customWidth="1"/>
    <col min="3" max="4" width="6.625" customWidth="1"/>
    <col min="7" max="7" width="4.625" customWidth="1"/>
    <col min="8" max="8" width="15.125" customWidth="1"/>
    <col min="10" max="10" width="3.625" customWidth="1"/>
    <col min="11" max="11" width="0.875" customWidth="1"/>
    <col min="12" max="12" width="0.875" style="117" customWidth="1"/>
    <col min="13" max="13" width="0.875" customWidth="1"/>
    <col min="14" max="14" width="12.625" customWidth="1"/>
    <col min="15" max="16" width="6.625" customWidth="1"/>
    <col min="19" max="19" width="4.625" customWidth="1"/>
    <col min="20" max="20" width="15.125" customWidth="1"/>
    <col min="22" max="22" width="3.625" customWidth="1"/>
  </cols>
  <sheetData>
    <row r="1" spans="2:22" x14ac:dyDescent="0.4">
      <c r="C1" t="s">
        <v>272</v>
      </c>
    </row>
    <row r="2" spans="2:22" x14ac:dyDescent="0.4">
      <c r="B2" s="118" t="s">
        <v>273</v>
      </c>
      <c r="C2" s="119" t="s">
        <v>274</v>
      </c>
    </row>
    <row r="3" spans="2:22" x14ac:dyDescent="0.4">
      <c r="B3" s="118" t="s">
        <v>259</v>
      </c>
      <c r="C3" s="119" t="s">
        <v>275</v>
      </c>
    </row>
    <row r="4" spans="2:22" x14ac:dyDescent="0.4">
      <c r="B4" s="118" t="s">
        <v>260</v>
      </c>
      <c r="C4" t="s">
        <v>277</v>
      </c>
    </row>
    <row r="5" spans="2:22" x14ac:dyDescent="0.4">
      <c r="B5" s="118" t="s">
        <v>261</v>
      </c>
      <c r="C5" t="s">
        <v>276</v>
      </c>
    </row>
    <row r="6" spans="2:22" x14ac:dyDescent="0.4">
      <c r="B6" s="118" t="s">
        <v>270</v>
      </c>
      <c r="C6" t="s">
        <v>278</v>
      </c>
    </row>
    <row r="8" spans="2:22" ht="27" x14ac:dyDescent="0.4">
      <c r="B8" s="42" t="s">
        <v>80</v>
      </c>
      <c r="N8" s="42" t="s">
        <v>80</v>
      </c>
    </row>
    <row r="10" spans="2:22" x14ac:dyDescent="0.4">
      <c r="B10" s="43" t="s">
        <v>81</v>
      </c>
      <c r="C10" s="43" t="s">
        <v>82</v>
      </c>
      <c r="D10" s="43" t="s">
        <v>83</v>
      </c>
      <c r="E10" s="43" t="s">
        <v>84</v>
      </c>
      <c r="F10" s="43" t="s">
        <v>85</v>
      </c>
      <c r="H10" s="44" t="s">
        <v>86</v>
      </c>
      <c r="I10" s="16"/>
      <c r="J10" t="s">
        <v>87</v>
      </c>
      <c r="N10" s="43" t="s">
        <v>81</v>
      </c>
      <c r="O10" s="43" t="s">
        <v>82</v>
      </c>
      <c r="P10" s="43" t="s">
        <v>83</v>
      </c>
      <c r="Q10" s="43" t="s">
        <v>84</v>
      </c>
      <c r="R10" s="43" t="s">
        <v>85</v>
      </c>
      <c r="T10" s="44" t="s">
        <v>86</v>
      </c>
      <c r="U10" s="16">
        <f>COUNT(Q11:Q29)</f>
        <v>13</v>
      </c>
      <c r="V10" t="s">
        <v>87</v>
      </c>
    </row>
    <row r="11" spans="2:22" x14ac:dyDescent="0.4">
      <c r="B11" s="16" t="s">
        <v>88</v>
      </c>
      <c r="C11" s="36" t="s">
        <v>89</v>
      </c>
      <c r="D11" s="36">
        <v>29</v>
      </c>
      <c r="E11" s="36">
        <v>72</v>
      </c>
      <c r="F11" s="36">
        <v>85</v>
      </c>
      <c r="H11" s="44" t="s">
        <v>90</v>
      </c>
      <c r="I11" s="16"/>
      <c r="J11" t="s">
        <v>87</v>
      </c>
      <c r="N11" s="16" t="s">
        <v>88</v>
      </c>
      <c r="O11" s="36" t="s">
        <v>89</v>
      </c>
      <c r="P11" s="36">
        <v>29</v>
      </c>
      <c r="Q11" s="36">
        <v>72</v>
      </c>
      <c r="R11" s="36">
        <v>85</v>
      </c>
      <c r="T11" s="44" t="s">
        <v>90</v>
      </c>
      <c r="U11" s="16">
        <f>COUNT(R11:R29)</f>
        <v>14</v>
      </c>
      <c r="V11" t="s">
        <v>87</v>
      </c>
    </row>
    <row r="12" spans="2:22" x14ac:dyDescent="0.4">
      <c r="B12" s="16" t="s">
        <v>91</v>
      </c>
      <c r="C12" s="36" t="s">
        <v>89</v>
      </c>
      <c r="D12" s="36">
        <v>36</v>
      </c>
      <c r="E12" s="36"/>
      <c r="F12" s="36">
        <v>72</v>
      </c>
      <c r="H12" s="44" t="s">
        <v>92</v>
      </c>
      <c r="I12" s="16"/>
      <c r="J12" t="s">
        <v>87</v>
      </c>
      <c r="N12" s="16" t="s">
        <v>91</v>
      </c>
      <c r="O12" s="36" t="s">
        <v>89</v>
      </c>
      <c r="P12" s="36">
        <v>36</v>
      </c>
      <c r="Q12" s="36"/>
      <c r="R12" s="36">
        <v>72</v>
      </c>
      <c r="T12" s="44" t="s">
        <v>92</v>
      </c>
      <c r="U12" s="16">
        <f>COUNTA(N11:N29)</f>
        <v>19</v>
      </c>
      <c r="V12" t="s">
        <v>87</v>
      </c>
    </row>
    <row r="13" spans="2:22" x14ac:dyDescent="0.4">
      <c r="B13" s="16" t="s">
        <v>93</v>
      </c>
      <c r="C13" s="36" t="s">
        <v>94</v>
      </c>
      <c r="D13" s="36">
        <v>18</v>
      </c>
      <c r="E13" s="36">
        <v>96</v>
      </c>
      <c r="F13" s="36"/>
      <c r="N13" s="16" t="s">
        <v>93</v>
      </c>
      <c r="O13" s="36" t="s">
        <v>94</v>
      </c>
      <c r="P13" s="36">
        <v>18</v>
      </c>
      <c r="Q13" s="36">
        <v>96</v>
      </c>
      <c r="R13" s="36"/>
    </row>
    <row r="14" spans="2:22" x14ac:dyDescent="0.4">
      <c r="B14" s="16" t="s">
        <v>95</v>
      </c>
      <c r="C14" s="36" t="s">
        <v>89</v>
      </c>
      <c r="D14" s="36">
        <v>46</v>
      </c>
      <c r="E14" s="36">
        <v>58</v>
      </c>
      <c r="F14" s="36">
        <v>77</v>
      </c>
      <c r="H14" s="45" t="s">
        <v>96</v>
      </c>
      <c r="I14" s="16"/>
      <c r="J14" t="s">
        <v>97</v>
      </c>
      <c r="N14" s="16" t="s">
        <v>95</v>
      </c>
      <c r="O14" s="36" t="s">
        <v>89</v>
      </c>
      <c r="P14" s="36">
        <v>46</v>
      </c>
      <c r="Q14" s="36">
        <v>58</v>
      </c>
      <c r="R14" s="36">
        <v>77</v>
      </c>
      <c r="T14" s="45" t="s">
        <v>96</v>
      </c>
      <c r="U14" s="109">
        <f>AVERAGE(Q11:Q29)</f>
        <v>68.230769230769226</v>
      </c>
      <c r="V14" t="s">
        <v>97</v>
      </c>
    </row>
    <row r="15" spans="2:22" x14ac:dyDescent="0.4">
      <c r="B15" s="16" t="s">
        <v>98</v>
      </c>
      <c r="C15" s="36" t="s">
        <v>94</v>
      </c>
      <c r="D15" s="36">
        <v>33</v>
      </c>
      <c r="E15" s="36">
        <v>62</v>
      </c>
      <c r="F15" s="36"/>
      <c r="H15" s="45" t="s">
        <v>99</v>
      </c>
      <c r="I15" s="16"/>
      <c r="J15" t="s">
        <v>97</v>
      </c>
      <c r="N15" s="16" t="s">
        <v>98</v>
      </c>
      <c r="O15" s="36" t="s">
        <v>94</v>
      </c>
      <c r="P15" s="36">
        <v>33</v>
      </c>
      <c r="Q15" s="36">
        <v>62</v>
      </c>
      <c r="R15" s="36"/>
      <c r="T15" s="45" t="s">
        <v>99</v>
      </c>
      <c r="U15" s="16">
        <f>MAX(Q11:Q29)</f>
        <v>96</v>
      </c>
      <c r="V15" t="s">
        <v>97</v>
      </c>
    </row>
    <row r="16" spans="2:22" x14ac:dyDescent="0.4">
      <c r="B16" s="16" t="s">
        <v>100</v>
      </c>
      <c r="C16" s="36" t="s">
        <v>94</v>
      </c>
      <c r="D16" s="36">
        <v>27</v>
      </c>
      <c r="E16" s="36"/>
      <c r="F16" s="36">
        <v>74</v>
      </c>
      <c r="H16" s="45" t="s">
        <v>101</v>
      </c>
      <c r="I16" s="16"/>
      <c r="J16" t="s">
        <v>97</v>
      </c>
      <c r="N16" s="16" t="s">
        <v>100</v>
      </c>
      <c r="O16" s="36" t="s">
        <v>94</v>
      </c>
      <c r="P16" s="36">
        <v>27</v>
      </c>
      <c r="Q16" s="36"/>
      <c r="R16" s="36">
        <v>74</v>
      </c>
      <c r="T16" s="45" t="s">
        <v>101</v>
      </c>
      <c r="U16" s="16">
        <f>MIN(Q11:Q29)</f>
        <v>47</v>
      </c>
      <c r="V16" t="s">
        <v>97</v>
      </c>
    </row>
    <row r="17" spans="2:22" x14ac:dyDescent="0.4">
      <c r="B17" s="16" t="s">
        <v>102</v>
      </c>
      <c r="C17" s="36" t="s">
        <v>89</v>
      </c>
      <c r="D17" s="36">
        <v>52</v>
      </c>
      <c r="E17" s="36">
        <v>68</v>
      </c>
      <c r="F17" s="36">
        <v>53</v>
      </c>
      <c r="N17" s="16" t="s">
        <v>102</v>
      </c>
      <c r="O17" s="36" t="s">
        <v>89</v>
      </c>
      <c r="P17" s="36">
        <v>52</v>
      </c>
      <c r="Q17" s="36">
        <v>68</v>
      </c>
      <c r="R17" s="36">
        <v>53</v>
      </c>
    </row>
    <row r="18" spans="2:22" x14ac:dyDescent="0.4">
      <c r="B18" s="16" t="s">
        <v>103</v>
      </c>
      <c r="C18" s="36" t="s">
        <v>89</v>
      </c>
      <c r="D18" s="36">
        <v>31</v>
      </c>
      <c r="E18" s="36"/>
      <c r="F18" s="36">
        <v>98</v>
      </c>
      <c r="H18" s="46" t="s">
        <v>104</v>
      </c>
      <c r="I18" s="47"/>
      <c r="J18" t="s">
        <v>97</v>
      </c>
      <c r="N18" s="16" t="s">
        <v>103</v>
      </c>
      <c r="O18" s="36" t="s">
        <v>89</v>
      </c>
      <c r="P18" s="36">
        <v>31</v>
      </c>
      <c r="Q18" s="36"/>
      <c r="R18" s="36">
        <v>98</v>
      </c>
      <c r="T18" s="46" t="s">
        <v>104</v>
      </c>
      <c r="U18" s="124">
        <f>AVERAGE(R11:R29)</f>
        <v>72.214285714285708</v>
      </c>
      <c r="V18" t="s">
        <v>97</v>
      </c>
    </row>
    <row r="19" spans="2:22" x14ac:dyDescent="0.4">
      <c r="B19" s="16" t="s">
        <v>105</v>
      </c>
      <c r="C19" s="36" t="s">
        <v>94</v>
      </c>
      <c r="D19" s="36">
        <v>19</v>
      </c>
      <c r="E19" s="36">
        <v>65</v>
      </c>
      <c r="F19" s="36">
        <v>73</v>
      </c>
      <c r="H19" s="46" t="s">
        <v>106</v>
      </c>
      <c r="I19" s="47"/>
      <c r="J19" t="s">
        <v>97</v>
      </c>
      <c r="N19" s="16" t="s">
        <v>105</v>
      </c>
      <c r="O19" s="36" t="s">
        <v>94</v>
      </c>
      <c r="P19" s="36">
        <v>19</v>
      </c>
      <c r="Q19" s="36">
        <v>65</v>
      </c>
      <c r="R19" s="36">
        <v>73</v>
      </c>
      <c r="T19" s="46" t="s">
        <v>106</v>
      </c>
      <c r="U19" s="47">
        <f>MAX(R11:R29)</f>
        <v>98</v>
      </c>
      <c r="V19" t="s">
        <v>97</v>
      </c>
    </row>
    <row r="20" spans="2:22" x14ac:dyDescent="0.4">
      <c r="B20" s="16" t="s">
        <v>107</v>
      </c>
      <c r="C20" s="36" t="s">
        <v>94</v>
      </c>
      <c r="D20" s="36">
        <v>28</v>
      </c>
      <c r="E20" s="36"/>
      <c r="F20" s="36">
        <v>87</v>
      </c>
      <c r="H20" s="46" t="s">
        <v>108</v>
      </c>
      <c r="I20" s="47"/>
      <c r="J20" t="s">
        <v>97</v>
      </c>
      <c r="N20" s="16" t="s">
        <v>107</v>
      </c>
      <c r="O20" s="36" t="s">
        <v>94</v>
      </c>
      <c r="P20" s="36">
        <v>28</v>
      </c>
      <c r="Q20" s="36"/>
      <c r="R20" s="36">
        <v>87</v>
      </c>
      <c r="T20" s="46" t="s">
        <v>108</v>
      </c>
      <c r="U20" s="47">
        <f>MIN(R11:R29)</f>
        <v>38</v>
      </c>
      <c r="V20" t="s">
        <v>97</v>
      </c>
    </row>
    <row r="21" spans="2:22" x14ac:dyDescent="0.4">
      <c r="B21" s="16" t="s">
        <v>109</v>
      </c>
      <c r="C21" s="36" t="s">
        <v>89</v>
      </c>
      <c r="D21" s="36">
        <v>25</v>
      </c>
      <c r="E21" s="36">
        <v>75</v>
      </c>
      <c r="F21" s="36">
        <v>92</v>
      </c>
      <c r="N21" s="16" t="s">
        <v>109</v>
      </c>
      <c r="O21" s="36" t="s">
        <v>89</v>
      </c>
      <c r="P21" s="36">
        <v>25</v>
      </c>
      <c r="Q21" s="36">
        <v>75</v>
      </c>
      <c r="R21" s="36">
        <v>92</v>
      </c>
    </row>
    <row r="22" spans="2:22" x14ac:dyDescent="0.4">
      <c r="B22" s="16" t="s">
        <v>110</v>
      </c>
      <c r="C22" s="36" t="s">
        <v>89</v>
      </c>
      <c r="D22" s="36">
        <v>21</v>
      </c>
      <c r="E22" s="36"/>
      <c r="F22" s="36">
        <v>81</v>
      </c>
      <c r="N22" s="16" t="s">
        <v>110</v>
      </c>
      <c r="O22" s="36" t="s">
        <v>89</v>
      </c>
      <c r="P22" s="36">
        <v>21</v>
      </c>
      <c r="Q22" s="36"/>
      <c r="R22" s="36">
        <v>81</v>
      </c>
    </row>
    <row r="23" spans="2:22" x14ac:dyDescent="0.4">
      <c r="B23" s="16" t="s">
        <v>111</v>
      </c>
      <c r="C23" s="36" t="s">
        <v>94</v>
      </c>
      <c r="D23" s="36">
        <v>28</v>
      </c>
      <c r="E23" s="36">
        <v>89</v>
      </c>
      <c r="F23" s="36"/>
      <c r="N23" s="16" t="s">
        <v>111</v>
      </c>
      <c r="O23" s="36" t="s">
        <v>94</v>
      </c>
      <c r="P23" s="36">
        <v>28</v>
      </c>
      <c r="Q23" s="36">
        <v>89</v>
      </c>
      <c r="R23" s="36"/>
    </row>
    <row r="24" spans="2:22" x14ac:dyDescent="0.4">
      <c r="B24" s="16" t="s">
        <v>112</v>
      </c>
      <c r="C24" s="36" t="s">
        <v>94</v>
      </c>
      <c r="D24" s="36">
        <v>41</v>
      </c>
      <c r="E24" s="36">
        <v>63</v>
      </c>
      <c r="F24" s="36"/>
      <c r="N24" s="16" t="s">
        <v>112</v>
      </c>
      <c r="O24" s="36" t="s">
        <v>94</v>
      </c>
      <c r="P24" s="36">
        <v>41</v>
      </c>
      <c r="Q24" s="36">
        <v>63</v>
      </c>
      <c r="R24" s="36"/>
    </row>
    <row r="25" spans="2:22" x14ac:dyDescent="0.4">
      <c r="B25" s="16" t="s">
        <v>113</v>
      </c>
      <c r="C25" s="36" t="s">
        <v>89</v>
      </c>
      <c r="D25" s="36">
        <v>18</v>
      </c>
      <c r="E25" s="36">
        <v>47</v>
      </c>
      <c r="F25" s="36">
        <v>38</v>
      </c>
      <c r="N25" s="16" t="s">
        <v>113</v>
      </c>
      <c r="O25" s="36" t="s">
        <v>89</v>
      </c>
      <c r="P25" s="36">
        <v>18</v>
      </c>
      <c r="Q25" s="36">
        <v>47</v>
      </c>
      <c r="R25" s="36">
        <v>38</v>
      </c>
    </row>
    <row r="26" spans="2:22" x14ac:dyDescent="0.4">
      <c r="B26" s="16" t="s">
        <v>114</v>
      </c>
      <c r="C26" s="36" t="s">
        <v>94</v>
      </c>
      <c r="D26" s="36">
        <v>29</v>
      </c>
      <c r="E26" s="36">
        <v>82</v>
      </c>
      <c r="F26" s="36"/>
      <c r="N26" s="16" t="s">
        <v>114</v>
      </c>
      <c r="O26" s="36" t="s">
        <v>94</v>
      </c>
      <c r="P26" s="36">
        <v>29</v>
      </c>
      <c r="Q26" s="36">
        <v>82</v>
      </c>
      <c r="R26" s="36"/>
    </row>
    <row r="27" spans="2:22" x14ac:dyDescent="0.4">
      <c r="B27" s="16" t="s">
        <v>115</v>
      </c>
      <c r="C27" s="36" t="s">
        <v>89</v>
      </c>
      <c r="D27" s="36">
        <v>53</v>
      </c>
      <c r="E27" s="36">
        <v>58</v>
      </c>
      <c r="F27" s="36">
        <v>43</v>
      </c>
      <c r="N27" s="16" t="s">
        <v>115</v>
      </c>
      <c r="O27" s="36" t="s">
        <v>89</v>
      </c>
      <c r="P27" s="36">
        <v>53</v>
      </c>
      <c r="Q27" s="36">
        <v>58</v>
      </c>
      <c r="R27" s="36">
        <v>43</v>
      </c>
    </row>
    <row r="28" spans="2:22" x14ac:dyDescent="0.4">
      <c r="B28" s="16" t="s">
        <v>116</v>
      </c>
      <c r="C28" s="36" t="s">
        <v>89</v>
      </c>
      <c r="D28" s="36">
        <v>52</v>
      </c>
      <c r="E28" s="36"/>
      <c r="F28" s="36">
        <v>89</v>
      </c>
      <c r="N28" s="16" t="s">
        <v>116</v>
      </c>
      <c r="O28" s="36" t="s">
        <v>89</v>
      </c>
      <c r="P28" s="36">
        <v>52</v>
      </c>
      <c r="Q28" s="36"/>
      <c r="R28" s="36">
        <v>89</v>
      </c>
    </row>
    <row r="29" spans="2:22" x14ac:dyDescent="0.4">
      <c r="B29" s="16" t="s">
        <v>117</v>
      </c>
      <c r="C29" s="36" t="s">
        <v>94</v>
      </c>
      <c r="D29" s="36">
        <v>37</v>
      </c>
      <c r="E29" s="36">
        <v>52</v>
      </c>
      <c r="F29" s="36">
        <v>49</v>
      </c>
      <c r="N29" s="16" t="s">
        <v>117</v>
      </c>
      <c r="O29" s="36" t="s">
        <v>94</v>
      </c>
      <c r="P29" s="36">
        <v>37</v>
      </c>
      <c r="Q29" s="36">
        <v>52</v>
      </c>
      <c r="R29" s="36">
        <v>49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L22"/>
  <sheetViews>
    <sheetView workbookViewId="0"/>
  </sheetViews>
  <sheetFormatPr defaultRowHeight="18.75" x14ac:dyDescent="0.4"/>
  <cols>
    <col min="2" max="2" width="9.25" customWidth="1"/>
    <col min="9" max="9" width="30.625" customWidth="1"/>
    <col min="10" max="11" width="9.125" bestFit="1" customWidth="1"/>
    <col min="12" max="12" width="9.5" bestFit="1" customWidth="1"/>
  </cols>
  <sheetData>
    <row r="2" spans="2:12" ht="24" x14ac:dyDescent="0.4">
      <c r="B2" t="s">
        <v>118</v>
      </c>
      <c r="I2" s="138" t="s">
        <v>118</v>
      </c>
      <c r="J2" s="139"/>
      <c r="K2" s="139"/>
      <c r="L2" s="139"/>
    </row>
    <row r="3" spans="2:12" x14ac:dyDescent="0.4">
      <c r="E3" s="1" t="s">
        <v>78</v>
      </c>
      <c r="L3" s="1" t="s">
        <v>78</v>
      </c>
    </row>
    <row r="4" spans="2:12" x14ac:dyDescent="0.4">
      <c r="B4" s="16" t="s">
        <v>119</v>
      </c>
      <c r="C4" s="16" t="s">
        <v>120</v>
      </c>
      <c r="D4" s="16" t="s">
        <v>121</v>
      </c>
      <c r="E4" s="16" t="s">
        <v>52</v>
      </c>
      <c r="I4" s="93" t="s">
        <v>119</v>
      </c>
      <c r="J4" s="93" t="s">
        <v>120</v>
      </c>
      <c r="K4" s="93" t="s">
        <v>121</v>
      </c>
      <c r="L4" s="93" t="s">
        <v>52</v>
      </c>
    </row>
    <row r="5" spans="2:12" x14ac:dyDescent="0.4">
      <c r="B5" s="16" t="s">
        <v>122</v>
      </c>
      <c r="C5" s="16">
        <v>7800</v>
      </c>
      <c r="D5" s="16">
        <v>52</v>
      </c>
      <c r="E5" s="16"/>
      <c r="I5" s="16" t="s">
        <v>122</v>
      </c>
      <c r="J5" s="106">
        <v>7800</v>
      </c>
      <c r="K5" s="106">
        <v>52</v>
      </c>
      <c r="L5" s="106">
        <f>J5*K5</f>
        <v>405600</v>
      </c>
    </row>
    <row r="6" spans="2:12" x14ac:dyDescent="0.4">
      <c r="B6" s="16" t="s">
        <v>123</v>
      </c>
      <c r="C6" s="16">
        <v>5000</v>
      </c>
      <c r="D6" s="16">
        <v>54</v>
      </c>
      <c r="E6" s="16"/>
      <c r="I6" s="16" t="s">
        <v>123</v>
      </c>
      <c r="J6" s="106">
        <v>5000</v>
      </c>
      <c r="K6" s="106">
        <v>54</v>
      </c>
      <c r="L6" s="106">
        <f t="shared" ref="L6:L10" si="0">J6*K6</f>
        <v>270000</v>
      </c>
    </row>
    <row r="7" spans="2:12" x14ac:dyDescent="0.4">
      <c r="B7" s="16" t="s">
        <v>124</v>
      </c>
      <c r="C7" s="16">
        <v>9800</v>
      </c>
      <c r="D7" s="16">
        <v>65</v>
      </c>
      <c r="E7" s="16"/>
      <c r="I7" s="16" t="s">
        <v>124</v>
      </c>
      <c r="J7" s="106">
        <v>9800</v>
      </c>
      <c r="K7" s="106">
        <v>65</v>
      </c>
      <c r="L7" s="106">
        <f t="shared" si="0"/>
        <v>637000</v>
      </c>
    </row>
    <row r="8" spans="2:12" x14ac:dyDescent="0.4">
      <c r="B8" s="16" t="s">
        <v>125</v>
      </c>
      <c r="C8" s="16">
        <v>7500</v>
      </c>
      <c r="D8" s="16">
        <v>70</v>
      </c>
      <c r="E8" s="16"/>
      <c r="I8" s="16" t="s">
        <v>125</v>
      </c>
      <c r="J8" s="106">
        <v>7500</v>
      </c>
      <c r="K8" s="106">
        <v>70</v>
      </c>
      <c r="L8" s="106">
        <f t="shared" si="0"/>
        <v>525000</v>
      </c>
    </row>
    <row r="9" spans="2:12" x14ac:dyDescent="0.4">
      <c r="B9" s="16" t="s">
        <v>126</v>
      </c>
      <c r="C9" s="16">
        <v>19800</v>
      </c>
      <c r="D9" s="16">
        <v>29</v>
      </c>
      <c r="E9" s="16"/>
      <c r="I9" s="16" t="s">
        <v>126</v>
      </c>
      <c r="J9" s="106">
        <v>19800</v>
      </c>
      <c r="K9" s="106">
        <v>29</v>
      </c>
      <c r="L9" s="106">
        <f t="shared" si="0"/>
        <v>574200</v>
      </c>
    </row>
    <row r="10" spans="2:12" x14ac:dyDescent="0.4">
      <c r="B10" s="16" t="s">
        <v>127</v>
      </c>
      <c r="C10" s="16">
        <v>4500</v>
      </c>
      <c r="D10" s="16">
        <v>25</v>
      </c>
      <c r="E10" s="16"/>
      <c r="I10" s="16" t="s">
        <v>127</v>
      </c>
      <c r="J10" s="106">
        <v>4500</v>
      </c>
      <c r="K10" s="106">
        <v>25</v>
      </c>
      <c r="L10" s="106">
        <f t="shared" si="0"/>
        <v>112500</v>
      </c>
    </row>
    <row r="11" spans="2:12" x14ac:dyDescent="0.4">
      <c r="B11" s="16" t="s">
        <v>9</v>
      </c>
      <c r="C11" s="36" t="s">
        <v>265</v>
      </c>
      <c r="D11" s="16"/>
      <c r="E11" s="16"/>
      <c r="I11" s="16" t="s">
        <v>9</v>
      </c>
      <c r="J11" s="108" t="s">
        <v>287</v>
      </c>
      <c r="K11" s="106">
        <f>SUM(K5:K10)</f>
        <v>295</v>
      </c>
      <c r="L11" s="106">
        <f>SUM(L5:L10)</f>
        <v>2524300</v>
      </c>
    </row>
    <row r="14" spans="2:12" x14ac:dyDescent="0.4">
      <c r="B14" s="125" t="s">
        <v>280</v>
      </c>
      <c r="C14" s="125"/>
      <c r="D14" s="125"/>
    </row>
    <row r="15" spans="2:12" x14ac:dyDescent="0.4">
      <c r="B15" s="125" t="s">
        <v>279</v>
      </c>
      <c r="C15" s="125"/>
      <c r="D15" s="125"/>
      <c r="E15" s="125"/>
      <c r="F15" s="125"/>
      <c r="G15" s="125"/>
    </row>
    <row r="16" spans="2:12" x14ac:dyDescent="0.4">
      <c r="B16" s="1" t="s">
        <v>281</v>
      </c>
      <c r="C16" t="s">
        <v>286</v>
      </c>
    </row>
    <row r="17" spans="2:9" x14ac:dyDescent="0.4">
      <c r="B17" s="1" t="s">
        <v>282</v>
      </c>
      <c r="C17" t="s">
        <v>289</v>
      </c>
    </row>
    <row r="18" spans="2:9" x14ac:dyDescent="0.4">
      <c r="B18" s="1" t="s">
        <v>283</v>
      </c>
      <c r="C18" t="s">
        <v>290</v>
      </c>
    </row>
    <row r="19" spans="2:9" x14ac:dyDescent="0.4">
      <c r="B19" s="1" t="s">
        <v>284</v>
      </c>
      <c r="C19" t="s">
        <v>291</v>
      </c>
    </row>
    <row r="20" spans="2:9" x14ac:dyDescent="0.4">
      <c r="B20" s="1" t="s">
        <v>285</v>
      </c>
      <c r="C20" t="s">
        <v>292</v>
      </c>
    </row>
    <row r="21" spans="2:9" x14ac:dyDescent="0.4">
      <c r="B21" s="1" t="s">
        <v>293</v>
      </c>
      <c r="C21" t="s">
        <v>294</v>
      </c>
    </row>
    <row r="22" spans="2:9" x14ac:dyDescent="0.4">
      <c r="B22" s="125" t="s">
        <v>295</v>
      </c>
      <c r="C22" s="125"/>
      <c r="D22" s="125"/>
      <c r="E22" s="125"/>
      <c r="F22" s="125"/>
      <c r="G22" s="125"/>
      <c r="H22" s="125"/>
      <c r="I22" s="125"/>
    </row>
  </sheetData>
  <mergeCells count="1">
    <mergeCell ref="I2:L2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L11"/>
  <sheetViews>
    <sheetView workbookViewId="0"/>
  </sheetViews>
  <sheetFormatPr defaultRowHeight="18.75" x14ac:dyDescent="0.4"/>
  <cols>
    <col min="2" max="2" width="9.125" customWidth="1"/>
    <col min="9" max="9" width="30.625" customWidth="1"/>
    <col min="10" max="11" width="9.125" bestFit="1" customWidth="1"/>
    <col min="12" max="12" width="9.5" bestFit="1" customWidth="1"/>
  </cols>
  <sheetData>
    <row r="2" spans="2:12" ht="24" x14ac:dyDescent="0.4">
      <c r="B2" t="s">
        <v>128</v>
      </c>
      <c r="I2" s="139" t="s">
        <v>128</v>
      </c>
      <c r="J2" s="139"/>
      <c r="K2" s="139"/>
      <c r="L2" s="139"/>
    </row>
    <row r="3" spans="2:12" x14ac:dyDescent="0.4">
      <c r="E3" s="1" t="s">
        <v>78</v>
      </c>
      <c r="L3" s="1" t="s">
        <v>78</v>
      </c>
    </row>
    <row r="4" spans="2:12" x14ac:dyDescent="0.4">
      <c r="B4" s="16" t="s">
        <v>119</v>
      </c>
      <c r="C4" s="16" t="s">
        <v>120</v>
      </c>
      <c r="D4" s="16" t="s">
        <v>121</v>
      </c>
      <c r="E4" s="16" t="s">
        <v>52</v>
      </c>
      <c r="I4" s="93" t="s">
        <v>119</v>
      </c>
      <c r="J4" s="93" t="s">
        <v>120</v>
      </c>
      <c r="K4" s="93" t="s">
        <v>121</v>
      </c>
      <c r="L4" s="93" t="s">
        <v>52</v>
      </c>
    </row>
    <row r="5" spans="2:12" x14ac:dyDescent="0.4">
      <c r="B5" s="16" t="s">
        <v>122</v>
      </c>
      <c r="C5" s="16">
        <v>7800</v>
      </c>
      <c r="D5" s="16">
        <v>46</v>
      </c>
      <c r="E5" s="16"/>
      <c r="I5" s="16" t="s">
        <v>122</v>
      </c>
      <c r="J5" s="106">
        <v>7800</v>
      </c>
      <c r="K5" s="106">
        <v>46</v>
      </c>
      <c r="L5" s="106">
        <f>J5*K5</f>
        <v>358800</v>
      </c>
    </row>
    <row r="6" spans="2:12" x14ac:dyDescent="0.4">
      <c r="B6" s="16" t="s">
        <v>123</v>
      </c>
      <c r="C6" s="16">
        <v>5000</v>
      </c>
      <c r="D6" s="16">
        <v>59</v>
      </c>
      <c r="E6" s="16"/>
      <c r="I6" s="16" t="s">
        <v>123</v>
      </c>
      <c r="J6" s="106">
        <v>5000</v>
      </c>
      <c r="K6" s="106">
        <v>59</v>
      </c>
      <c r="L6" s="106">
        <f t="shared" ref="L6:L10" si="0">J6*K6</f>
        <v>295000</v>
      </c>
    </row>
    <row r="7" spans="2:12" x14ac:dyDescent="0.4">
      <c r="B7" s="16" t="s">
        <v>124</v>
      </c>
      <c r="C7" s="16">
        <v>9800</v>
      </c>
      <c r="D7" s="16">
        <v>70</v>
      </c>
      <c r="E7" s="16"/>
      <c r="I7" s="16" t="s">
        <v>124</v>
      </c>
      <c r="J7" s="106">
        <v>9800</v>
      </c>
      <c r="K7" s="106">
        <v>70</v>
      </c>
      <c r="L7" s="106">
        <f t="shared" si="0"/>
        <v>686000</v>
      </c>
    </row>
    <row r="8" spans="2:12" x14ac:dyDescent="0.4">
      <c r="B8" s="16" t="s">
        <v>125</v>
      </c>
      <c r="C8" s="16">
        <v>7500</v>
      </c>
      <c r="D8" s="16">
        <v>56</v>
      </c>
      <c r="E8" s="16"/>
      <c r="I8" s="16" t="s">
        <v>125</v>
      </c>
      <c r="J8" s="106">
        <v>7500</v>
      </c>
      <c r="K8" s="106">
        <v>56</v>
      </c>
      <c r="L8" s="106">
        <f t="shared" si="0"/>
        <v>420000</v>
      </c>
    </row>
    <row r="9" spans="2:12" x14ac:dyDescent="0.4">
      <c r="B9" s="16" t="s">
        <v>126</v>
      </c>
      <c r="C9" s="16">
        <v>19800</v>
      </c>
      <c r="D9" s="16">
        <v>45</v>
      </c>
      <c r="E9" s="16"/>
      <c r="I9" s="16" t="s">
        <v>126</v>
      </c>
      <c r="J9" s="106">
        <v>19800</v>
      </c>
      <c r="K9" s="106">
        <v>45</v>
      </c>
      <c r="L9" s="106">
        <f t="shared" si="0"/>
        <v>891000</v>
      </c>
    </row>
    <row r="10" spans="2:12" x14ac:dyDescent="0.4">
      <c r="B10" s="16" t="s">
        <v>127</v>
      </c>
      <c r="C10" s="16">
        <v>4500</v>
      </c>
      <c r="D10" s="16">
        <v>30</v>
      </c>
      <c r="E10" s="16"/>
      <c r="I10" s="16" t="s">
        <v>127</v>
      </c>
      <c r="J10" s="106">
        <v>4500</v>
      </c>
      <c r="K10" s="106">
        <v>30</v>
      </c>
      <c r="L10" s="106">
        <f t="shared" si="0"/>
        <v>135000</v>
      </c>
    </row>
    <row r="11" spans="2:12" x14ac:dyDescent="0.4">
      <c r="B11" s="16" t="s">
        <v>9</v>
      </c>
      <c r="C11" s="36" t="s">
        <v>265</v>
      </c>
      <c r="D11" s="16"/>
      <c r="E11" s="16"/>
      <c r="I11" s="16" t="s">
        <v>9</v>
      </c>
      <c r="J11" s="108" t="s">
        <v>288</v>
      </c>
      <c r="K11" s="106">
        <f>SUM(K5:K10)</f>
        <v>306</v>
      </c>
      <c r="L11" s="106">
        <f>SUM(L5:L10)</f>
        <v>2785800</v>
      </c>
    </row>
  </sheetData>
  <mergeCells count="1">
    <mergeCell ref="I2:L2"/>
  </mergeCells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O38"/>
  <sheetViews>
    <sheetView zoomScale="85" zoomScaleNormal="85" workbookViewId="0"/>
  </sheetViews>
  <sheetFormatPr defaultRowHeight="18.75" x14ac:dyDescent="0.4"/>
  <cols>
    <col min="1" max="2" width="3.625" customWidth="1"/>
    <col min="3" max="3" width="10.625" customWidth="1"/>
    <col min="4" max="5" width="11.125" customWidth="1"/>
    <col min="6" max="6" width="11.625" customWidth="1"/>
    <col min="7" max="8" width="11.125" customWidth="1"/>
    <col min="9" max="9" width="11.625" customWidth="1"/>
    <col min="10" max="11" width="11.125" customWidth="1"/>
    <col min="12" max="15" width="11.625" customWidth="1"/>
  </cols>
  <sheetData>
    <row r="1" spans="2:15" ht="35.25" x14ac:dyDescent="0.4">
      <c r="B1" s="145" t="s">
        <v>129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</row>
    <row r="2" spans="2:15" x14ac:dyDescent="0.4">
      <c r="O2" s="1" t="s">
        <v>130</v>
      </c>
    </row>
    <row r="3" spans="2:15" x14ac:dyDescent="0.4">
      <c r="B3" s="48"/>
      <c r="C3" s="49"/>
      <c r="D3" s="143" t="s">
        <v>131</v>
      </c>
      <c r="E3" s="146"/>
      <c r="F3" s="147"/>
      <c r="G3" s="143" t="s">
        <v>132</v>
      </c>
      <c r="H3" s="146"/>
      <c r="I3" s="147"/>
      <c r="J3" s="143" t="s">
        <v>133</v>
      </c>
      <c r="K3" s="146"/>
      <c r="L3" s="147"/>
      <c r="M3" s="143" t="s">
        <v>134</v>
      </c>
      <c r="N3" s="144"/>
      <c r="O3" s="148" t="s">
        <v>135</v>
      </c>
    </row>
    <row r="4" spans="2:15" x14ac:dyDescent="0.4">
      <c r="B4" s="50"/>
      <c r="C4" s="51"/>
      <c r="D4" s="52" t="s">
        <v>136</v>
      </c>
      <c r="E4" s="53" t="s">
        <v>137</v>
      </c>
      <c r="F4" s="54" t="s">
        <v>138</v>
      </c>
      <c r="G4" s="52" t="s">
        <v>136</v>
      </c>
      <c r="H4" s="55" t="s">
        <v>137</v>
      </c>
      <c r="I4" s="54" t="s">
        <v>138</v>
      </c>
      <c r="J4" s="55" t="s">
        <v>136</v>
      </c>
      <c r="K4" s="55" t="s">
        <v>137</v>
      </c>
      <c r="L4" s="54" t="s">
        <v>138</v>
      </c>
      <c r="M4" s="56" t="s">
        <v>136</v>
      </c>
      <c r="N4" s="57" t="s">
        <v>137</v>
      </c>
      <c r="O4" s="149"/>
    </row>
    <row r="5" spans="2:15" x14ac:dyDescent="0.4">
      <c r="B5" s="140" t="s">
        <v>139</v>
      </c>
      <c r="C5" s="58" t="s">
        <v>140</v>
      </c>
      <c r="D5" s="59">
        <v>3200000</v>
      </c>
      <c r="E5" s="60">
        <v>1600000</v>
      </c>
      <c r="F5" s="61">
        <f>SUM(D5:E5)</f>
        <v>4800000</v>
      </c>
      <c r="G5" s="60">
        <v>2300000</v>
      </c>
      <c r="H5" s="60">
        <v>4800000</v>
      </c>
      <c r="I5" s="61">
        <f>SUM(G5:H5)</f>
        <v>7100000</v>
      </c>
      <c r="J5" s="60">
        <v>1900000</v>
      </c>
      <c r="K5" s="60">
        <v>1800000</v>
      </c>
      <c r="L5" s="61">
        <f>SUM(J5:K5)</f>
        <v>3700000</v>
      </c>
      <c r="M5" s="60">
        <f>D5+G5+J5</f>
        <v>7400000</v>
      </c>
      <c r="N5" s="62">
        <f>E5+H5+K5</f>
        <v>8200000</v>
      </c>
      <c r="O5" s="63">
        <f>SUM(M5:N5)</f>
        <v>15600000</v>
      </c>
    </row>
    <row r="6" spans="2:15" x14ac:dyDescent="0.4">
      <c r="B6" s="141"/>
      <c r="C6" s="64" t="s">
        <v>141</v>
      </c>
      <c r="D6" s="65">
        <v>260000</v>
      </c>
      <c r="E6" s="66">
        <v>5600000</v>
      </c>
      <c r="F6" s="67">
        <f t="shared" ref="F6:F36" si="0">SUM(D6:E6)</f>
        <v>5860000</v>
      </c>
      <c r="G6" s="66">
        <v>2600000</v>
      </c>
      <c r="H6" s="66">
        <v>1200000</v>
      </c>
      <c r="I6" s="67">
        <f t="shared" ref="I6" si="1">SUM(G6:H6)</f>
        <v>3800000</v>
      </c>
      <c r="J6" s="66">
        <v>1500000</v>
      </c>
      <c r="K6" s="66">
        <v>2300000</v>
      </c>
      <c r="L6" s="67">
        <f t="shared" ref="L6" si="2">SUM(J6:K6)</f>
        <v>3800000</v>
      </c>
      <c r="M6" s="66">
        <f>D6+G6+J6</f>
        <v>4360000</v>
      </c>
      <c r="N6" s="68">
        <f>E6+H6+K6</f>
        <v>9100000</v>
      </c>
      <c r="O6" s="69">
        <f t="shared" ref="O6:O38" si="3">SUM(M6:N6)</f>
        <v>13460000</v>
      </c>
    </row>
    <row r="7" spans="2:15" x14ac:dyDescent="0.4">
      <c r="B7" s="142"/>
      <c r="C7" s="70" t="s">
        <v>138</v>
      </c>
      <c r="D7" s="71">
        <f t="shared" ref="D7:N7" si="4">SUM(D5:D6)</f>
        <v>3460000</v>
      </c>
      <c r="E7" s="72">
        <f t="shared" si="4"/>
        <v>7200000</v>
      </c>
      <c r="F7" s="73">
        <f t="shared" si="4"/>
        <v>10660000</v>
      </c>
      <c r="G7" s="72">
        <f t="shared" si="4"/>
        <v>4900000</v>
      </c>
      <c r="H7" s="72">
        <f t="shared" si="4"/>
        <v>6000000</v>
      </c>
      <c r="I7" s="73">
        <f t="shared" si="4"/>
        <v>10900000</v>
      </c>
      <c r="J7" s="72">
        <f t="shared" si="4"/>
        <v>3400000</v>
      </c>
      <c r="K7" s="72">
        <f t="shared" si="4"/>
        <v>4100000</v>
      </c>
      <c r="L7" s="73">
        <f t="shared" si="4"/>
        <v>7500000</v>
      </c>
      <c r="M7" s="72">
        <f>SUM(M5:M6)</f>
        <v>11760000</v>
      </c>
      <c r="N7" s="74">
        <f t="shared" si="4"/>
        <v>17300000</v>
      </c>
      <c r="O7" s="75">
        <f t="shared" si="3"/>
        <v>29060000</v>
      </c>
    </row>
    <row r="8" spans="2:15" x14ac:dyDescent="0.4">
      <c r="B8" s="140" t="s">
        <v>142</v>
      </c>
      <c r="C8" s="58" t="s">
        <v>140</v>
      </c>
      <c r="D8" s="59">
        <v>2500000</v>
      </c>
      <c r="E8" s="60">
        <v>1250000</v>
      </c>
      <c r="F8" s="61">
        <f t="shared" si="0"/>
        <v>3750000</v>
      </c>
      <c r="G8" s="60">
        <v>1240000</v>
      </c>
      <c r="H8" s="60">
        <v>1140000</v>
      </c>
      <c r="I8" s="61">
        <f>SUM(G8:H8)</f>
        <v>2380000</v>
      </c>
      <c r="J8" s="60">
        <v>985000</v>
      </c>
      <c r="K8" s="60">
        <v>1250000</v>
      </c>
      <c r="L8" s="61">
        <f>SUM(J8:K8)</f>
        <v>2235000</v>
      </c>
      <c r="M8" s="60">
        <f t="shared" ref="M8:N36" si="5">D8+G8+J8</f>
        <v>4725000</v>
      </c>
      <c r="N8" s="62">
        <f t="shared" si="5"/>
        <v>3640000</v>
      </c>
      <c r="O8" s="63">
        <f t="shared" si="3"/>
        <v>8365000</v>
      </c>
    </row>
    <row r="9" spans="2:15" x14ac:dyDescent="0.4">
      <c r="B9" s="141"/>
      <c r="C9" s="64" t="s">
        <v>141</v>
      </c>
      <c r="D9" s="65">
        <v>1250000</v>
      </c>
      <c r="E9" s="66">
        <v>980000</v>
      </c>
      <c r="F9" s="67">
        <f t="shared" si="0"/>
        <v>2230000</v>
      </c>
      <c r="G9" s="66">
        <v>658000</v>
      </c>
      <c r="H9" s="66">
        <v>560000</v>
      </c>
      <c r="I9" s="67">
        <f t="shared" ref="I9:I10" si="6">SUM(G9:H9)</f>
        <v>1218000</v>
      </c>
      <c r="J9" s="66">
        <v>658000</v>
      </c>
      <c r="K9" s="66">
        <v>785000</v>
      </c>
      <c r="L9" s="67">
        <f t="shared" ref="L9:L10" si="7">SUM(J9:K9)</f>
        <v>1443000</v>
      </c>
      <c r="M9" s="66">
        <f t="shared" si="5"/>
        <v>2566000</v>
      </c>
      <c r="N9" s="68">
        <f t="shared" si="5"/>
        <v>2325000</v>
      </c>
      <c r="O9" s="69">
        <f t="shared" si="3"/>
        <v>4891000</v>
      </c>
    </row>
    <row r="10" spans="2:15" x14ac:dyDescent="0.4">
      <c r="B10" s="141"/>
      <c r="C10" s="64" t="s">
        <v>143</v>
      </c>
      <c r="D10" s="65">
        <v>800000</v>
      </c>
      <c r="E10" s="66">
        <v>2400000</v>
      </c>
      <c r="F10" s="67">
        <f t="shared" si="0"/>
        <v>3200000</v>
      </c>
      <c r="G10" s="66">
        <v>2300000</v>
      </c>
      <c r="H10" s="66">
        <v>8400000</v>
      </c>
      <c r="I10" s="67">
        <f t="shared" si="6"/>
        <v>10700000</v>
      </c>
      <c r="J10" s="66">
        <v>1980000</v>
      </c>
      <c r="K10" s="66">
        <v>1290000</v>
      </c>
      <c r="L10" s="67">
        <f t="shared" si="7"/>
        <v>3270000</v>
      </c>
      <c r="M10" s="66">
        <f t="shared" si="5"/>
        <v>5080000</v>
      </c>
      <c r="N10" s="68">
        <f t="shared" si="5"/>
        <v>12090000</v>
      </c>
      <c r="O10" s="69">
        <f t="shared" si="3"/>
        <v>17170000</v>
      </c>
    </row>
    <row r="11" spans="2:15" x14ac:dyDescent="0.4">
      <c r="B11" s="142"/>
      <c r="C11" s="70" t="s">
        <v>138</v>
      </c>
      <c r="D11" s="71">
        <f t="shared" ref="D11:N11" si="8">SUM(D8:D10)</f>
        <v>4550000</v>
      </c>
      <c r="E11" s="72">
        <f t="shared" si="8"/>
        <v>4630000</v>
      </c>
      <c r="F11" s="73">
        <f t="shared" si="8"/>
        <v>9180000</v>
      </c>
      <c r="G11" s="72">
        <f t="shared" si="8"/>
        <v>4198000</v>
      </c>
      <c r="H11" s="72">
        <f t="shared" si="8"/>
        <v>10100000</v>
      </c>
      <c r="I11" s="73">
        <f t="shared" si="8"/>
        <v>14298000</v>
      </c>
      <c r="J11" s="72">
        <f t="shared" si="8"/>
        <v>3623000</v>
      </c>
      <c r="K11" s="72">
        <f t="shared" si="8"/>
        <v>3325000</v>
      </c>
      <c r="L11" s="73">
        <f t="shared" si="8"/>
        <v>6948000</v>
      </c>
      <c r="M11" s="72">
        <f t="shared" si="8"/>
        <v>12371000</v>
      </c>
      <c r="N11" s="74">
        <f t="shared" si="8"/>
        <v>18055000</v>
      </c>
      <c r="O11" s="75">
        <f t="shared" si="3"/>
        <v>30426000</v>
      </c>
    </row>
    <row r="12" spans="2:15" x14ac:dyDescent="0.4">
      <c r="B12" s="140" t="s">
        <v>144</v>
      </c>
      <c r="C12" s="58" t="s">
        <v>140</v>
      </c>
      <c r="D12" s="59">
        <v>2800000</v>
      </c>
      <c r="E12" s="60">
        <v>2200000</v>
      </c>
      <c r="F12" s="61">
        <f t="shared" si="0"/>
        <v>5000000</v>
      </c>
      <c r="G12" s="60">
        <v>3300000</v>
      </c>
      <c r="H12" s="60">
        <v>810000</v>
      </c>
      <c r="I12" s="61">
        <f>SUM(G12:H12)</f>
        <v>4110000</v>
      </c>
      <c r="J12" s="60">
        <v>3000000</v>
      </c>
      <c r="K12" s="60">
        <v>260000</v>
      </c>
      <c r="L12" s="61">
        <f>SUM(J12:K12)</f>
        <v>3260000</v>
      </c>
      <c r="M12" s="60">
        <f t="shared" si="5"/>
        <v>9100000</v>
      </c>
      <c r="N12" s="62">
        <f t="shared" si="5"/>
        <v>3270000</v>
      </c>
      <c r="O12" s="63">
        <f t="shared" si="3"/>
        <v>12370000</v>
      </c>
    </row>
    <row r="13" spans="2:15" x14ac:dyDescent="0.4">
      <c r="B13" s="141"/>
      <c r="C13" s="64" t="s">
        <v>141</v>
      </c>
      <c r="D13" s="65">
        <v>4200000</v>
      </c>
      <c r="E13" s="66">
        <v>1200000</v>
      </c>
      <c r="F13" s="67">
        <f t="shared" si="0"/>
        <v>5400000</v>
      </c>
      <c r="G13" s="66">
        <v>2600000</v>
      </c>
      <c r="H13" s="66">
        <v>2900000</v>
      </c>
      <c r="I13" s="67">
        <f t="shared" ref="I13:I16" si="9">SUM(G13:H13)</f>
        <v>5500000</v>
      </c>
      <c r="J13" s="66">
        <v>3100000</v>
      </c>
      <c r="K13" s="66">
        <v>1900000</v>
      </c>
      <c r="L13" s="67">
        <f t="shared" ref="L13:L16" si="10">SUM(J13:K13)</f>
        <v>5000000</v>
      </c>
      <c r="M13" s="66">
        <f t="shared" si="5"/>
        <v>9900000</v>
      </c>
      <c r="N13" s="68">
        <f t="shared" si="5"/>
        <v>6000000</v>
      </c>
      <c r="O13" s="69">
        <f t="shared" si="3"/>
        <v>15900000</v>
      </c>
    </row>
    <row r="14" spans="2:15" x14ac:dyDescent="0.4">
      <c r="B14" s="141"/>
      <c r="C14" s="64" t="s">
        <v>143</v>
      </c>
      <c r="D14" s="65">
        <v>3800000</v>
      </c>
      <c r="E14" s="66">
        <v>800000</v>
      </c>
      <c r="F14" s="67">
        <f t="shared" si="0"/>
        <v>4600000</v>
      </c>
      <c r="G14" s="66">
        <v>2800000</v>
      </c>
      <c r="H14" s="66">
        <v>1300000</v>
      </c>
      <c r="I14" s="67">
        <f t="shared" si="9"/>
        <v>4100000</v>
      </c>
      <c r="J14" s="66">
        <v>2300000</v>
      </c>
      <c r="K14" s="66">
        <v>3900000</v>
      </c>
      <c r="L14" s="67">
        <f t="shared" si="10"/>
        <v>6200000</v>
      </c>
      <c r="M14" s="66">
        <f t="shared" si="5"/>
        <v>8900000</v>
      </c>
      <c r="N14" s="68">
        <f t="shared" si="5"/>
        <v>6000000</v>
      </c>
      <c r="O14" s="69">
        <f t="shared" si="3"/>
        <v>14900000</v>
      </c>
    </row>
    <row r="15" spans="2:15" x14ac:dyDescent="0.4">
      <c r="B15" s="141"/>
      <c r="C15" s="64" t="s">
        <v>145</v>
      </c>
      <c r="D15" s="65">
        <v>2350000</v>
      </c>
      <c r="E15" s="66">
        <v>985000</v>
      </c>
      <c r="F15" s="67">
        <f t="shared" si="0"/>
        <v>3335000</v>
      </c>
      <c r="G15" s="66">
        <v>985000</v>
      </c>
      <c r="H15" s="66">
        <v>2450000</v>
      </c>
      <c r="I15" s="67">
        <f t="shared" si="9"/>
        <v>3435000</v>
      </c>
      <c r="J15" s="66">
        <v>2340000</v>
      </c>
      <c r="K15" s="66">
        <v>685000</v>
      </c>
      <c r="L15" s="67">
        <f t="shared" si="10"/>
        <v>3025000</v>
      </c>
      <c r="M15" s="66">
        <f t="shared" si="5"/>
        <v>5675000</v>
      </c>
      <c r="N15" s="68">
        <f t="shared" si="5"/>
        <v>4120000</v>
      </c>
      <c r="O15" s="69">
        <f t="shared" si="3"/>
        <v>9795000</v>
      </c>
    </row>
    <row r="16" spans="2:15" x14ac:dyDescent="0.4">
      <c r="B16" s="141"/>
      <c r="C16" s="76" t="s">
        <v>146</v>
      </c>
      <c r="D16" s="77">
        <v>1000000</v>
      </c>
      <c r="E16" s="78">
        <v>2430000</v>
      </c>
      <c r="F16" s="79">
        <f t="shared" si="0"/>
        <v>3430000</v>
      </c>
      <c r="G16" s="78">
        <v>2200000</v>
      </c>
      <c r="H16" s="78">
        <v>1850000</v>
      </c>
      <c r="I16" s="79">
        <f t="shared" si="9"/>
        <v>4050000</v>
      </c>
      <c r="J16" s="78">
        <v>3230000</v>
      </c>
      <c r="K16" s="78">
        <v>540000</v>
      </c>
      <c r="L16" s="79">
        <f t="shared" si="10"/>
        <v>3770000</v>
      </c>
      <c r="M16" s="78">
        <f t="shared" si="5"/>
        <v>6430000</v>
      </c>
      <c r="N16" s="80">
        <f t="shared" si="5"/>
        <v>4820000</v>
      </c>
      <c r="O16" s="81">
        <f t="shared" si="3"/>
        <v>11250000</v>
      </c>
    </row>
    <row r="17" spans="2:15" x14ac:dyDescent="0.4">
      <c r="B17" s="142"/>
      <c r="C17" s="70" t="s">
        <v>138</v>
      </c>
      <c r="D17" s="71">
        <f>SUM(D12:D16)</f>
        <v>14150000</v>
      </c>
      <c r="E17" s="72">
        <f t="shared" ref="E17:N17" si="11">SUM(E12:E16)</f>
        <v>7615000</v>
      </c>
      <c r="F17" s="73">
        <f t="shared" si="11"/>
        <v>21765000</v>
      </c>
      <c r="G17" s="72">
        <f t="shared" si="11"/>
        <v>11885000</v>
      </c>
      <c r="H17" s="72">
        <f t="shared" si="11"/>
        <v>9310000</v>
      </c>
      <c r="I17" s="73">
        <f t="shared" si="11"/>
        <v>21195000</v>
      </c>
      <c r="J17" s="72">
        <f t="shared" si="11"/>
        <v>13970000</v>
      </c>
      <c r="K17" s="72">
        <f t="shared" si="11"/>
        <v>7285000</v>
      </c>
      <c r="L17" s="73">
        <f t="shared" si="11"/>
        <v>21255000</v>
      </c>
      <c r="M17" s="72">
        <f t="shared" si="11"/>
        <v>40005000</v>
      </c>
      <c r="N17" s="74">
        <f t="shared" si="11"/>
        <v>24210000</v>
      </c>
      <c r="O17" s="75">
        <f t="shared" si="3"/>
        <v>64215000</v>
      </c>
    </row>
    <row r="18" spans="2:15" x14ac:dyDescent="0.4">
      <c r="B18" s="140" t="s">
        <v>147</v>
      </c>
      <c r="C18" s="58" t="s">
        <v>140</v>
      </c>
      <c r="D18" s="59">
        <v>530000</v>
      </c>
      <c r="E18" s="60">
        <v>1200000</v>
      </c>
      <c r="F18" s="61">
        <f t="shared" si="0"/>
        <v>1730000</v>
      </c>
      <c r="G18" s="60">
        <v>720000</v>
      </c>
      <c r="H18" s="60">
        <v>599000</v>
      </c>
      <c r="I18" s="61">
        <f>SUM(G18:H18)</f>
        <v>1319000</v>
      </c>
      <c r="J18" s="60">
        <v>1326400</v>
      </c>
      <c r="K18" s="60">
        <v>242900</v>
      </c>
      <c r="L18" s="61">
        <f>SUM(J18:K18)</f>
        <v>1569300</v>
      </c>
      <c r="M18" s="60">
        <f t="shared" si="5"/>
        <v>2576400</v>
      </c>
      <c r="N18" s="62">
        <f t="shared" si="5"/>
        <v>2041900</v>
      </c>
      <c r="O18" s="63">
        <f t="shared" si="3"/>
        <v>4618300</v>
      </c>
    </row>
    <row r="19" spans="2:15" x14ac:dyDescent="0.4">
      <c r="B19" s="141"/>
      <c r="C19" s="64" t="s">
        <v>141</v>
      </c>
      <c r="D19" s="65">
        <v>870000</v>
      </c>
      <c r="E19" s="66">
        <v>360000</v>
      </c>
      <c r="F19" s="67">
        <f t="shared" si="0"/>
        <v>1230000</v>
      </c>
      <c r="G19" s="66">
        <v>2566000</v>
      </c>
      <c r="H19" s="66">
        <v>1550000</v>
      </c>
      <c r="I19" s="67">
        <f t="shared" ref="I19:I21" si="12">SUM(G19:H19)</f>
        <v>4116000</v>
      </c>
      <c r="J19" s="66">
        <v>2000000</v>
      </c>
      <c r="K19" s="66">
        <v>590000</v>
      </c>
      <c r="L19" s="67">
        <f t="shared" ref="L19:L21" si="13">SUM(J19:K19)</f>
        <v>2590000</v>
      </c>
      <c r="M19" s="66">
        <f t="shared" si="5"/>
        <v>5436000</v>
      </c>
      <c r="N19" s="68">
        <f t="shared" si="5"/>
        <v>2500000</v>
      </c>
      <c r="O19" s="69">
        <f t="shared" si="3"/>
        <v>7936000</v>
      </c>
    </row>
    <row r="20" spans="2:15" x14ac:dyDescent="0.4">
      <c r="B20" s="141"/>
      <c r="C20" s="64" t="s">
        <v>143</v>
      </c>
      <c r="D20" s="65">
        <v>2000000</v>
      </c>
      <c r="E20" s="66">
        <v>1900000</v>
      </c>
      <c r="F20" s="67">
        <f t="shared" si="0"/>
        <v>3900000</v>
      </c>
      <c r="G20" s="66">
        <v>2694000</v>
      </c>
      <c r="H20" s="66">
        <v>1280000</v>
      </c>
      <c r="I20" s="67">
        <f t="shared" si="12"/>
        <v>3974000</v>
      </c>
      <c r="J20" s="66">
        <v>560000</v>
      </c>
      <c r="K20" s="66">
        <v>1020000</v>
      </c>
      <c r="L20" s="67">
        <f t="shared" si="13"/>
        <v>1580000</v>
      </c>
      <c r="M20" s="66">
        <f t="shared" si="5"/>
        <v>5254000</v>
      </c>
      <c r="N20" s="68">
        <f t="shared" si="5"/>
        <v>4200000</v>
      </c>
      <c r="O20" s="69">
        <f t="shared" si="3"/>
        <v>9454000</v>
      </c>
    </row>
    <row r="21" spans="2:15" x14ac:dyDescent="0.4">
      <c r="B21" s="141"/>
      <c r="C21" s="76" t="s">
        <v>145</v>
      </c>
      <c r="D21" s="77">
        <v>259000</v>
      </c>
      <c r="E21" s="78">
        <v>5454000</v>
      </c>
      <c r="F21" s="79">
        <f t="shared" si="0"/>
        <v>5713000</v>
      </c>
      <c r="G21" s="78">
        <v>1388200</v>
      </c>
      <c r="H21" s="78">
        <v>2514000</v>
      </c>
      <c r="I21" s="79">
        <f t="shared" si="12"/>
        <v>3902200</v>
      </c>
      <c r="J21" s="78">
        <v>690000</v>
      </c>
      <c r="K21" s="78">
        <v>2600000</v>
      </c>
      <c r="L21" s="79">
        <f t="shared" si="13"/>
        <v>3290000</v>
      </c>
      <c r="M21" s="78">
        <f t="shared" si="5"/>
        <v>2337200</v>
      </c>
      <c r="N21" s="80">
        <f t="shared" si="5"/>
        <v>10568000</v>
      </c>
      <c r="O21" s="81">
        <f t="shared" si="3"/>
        <v>12905200</v>
      </c>
    </row>
    <row r="22" spans="2:15" x14ac:dyDescent="0.4">
      <c r="B22" s="142"/>
      <c r="C22" s="70" t="s">
        <v>138</v>
      </c>
      <c r="D22" s="71">
        <f>SUM(D18:D21)</f>
        <v>3659000</v>
      </c>
      <c r="E22" s="72">
        <f t="shared" ref="E22:N22" si="14">SUM(E18:E21)</f>
        <v>8914000</v>
      </c>
      <c r="F22" s="73">
        <f t="shared" si="14"/>
        <v>12573000</v>
      </c>
      <c r="G22" s="72">
        <f t="shared" si="14"/>
        <v>7368200</v>
      </c>
      <c r="H22" s="72">
        <f t="shared" si="14"/>
        <v>5943000</v>
      </c>
      <c r="I22" s="73">
        <f t="shared" si="14"/>
        <v>13311200</v>
      </c>
      <c r="J22" s="72">
        <f t="shared" si="14"/>
        <v>4576400</v>
      </c>
      <c r="K22" s="72">
        <f t="shared" si="14"/>
        <v>4452900</v>
      </c>
      <c r="L22" s="73">
        <f t="shared" si="14"/>
        <v>9029300</v>
      </c>
      <c r="M22" s="72">
        <f t="shared" si="14"/>
        <v>15603600</v>
      </c>
      <c r="N22" s="74">
        <f t="shared" si="14"/>
        <v>19309900</v>
      </c>
      <c r="O22" s="75">
        <f t="shared" si="3"/>
        <v>34913500</v>
      </c>
    </row>
    <row r="23" spans="2:15" x14ac:dyDescent="0.4">
      <c r="B23" s="140" t="s">
        <v>148</v>
      </c>
      <c r="C23" s="58" t="s">
        <v>140</v>
      </c>
      <c r="D23" s="59">
        <v>3200000</v>
      </c>
      <c r="E23" s="60">
        <v>3800000</v>
      </c>
      <c r="F23" s="61">
        <f t="shared" si="0"/>
        <v>7000000</v>
      </c>
      <c r="G23" s="60">
        <v>2300000</v>
      </c>
      <c r="H23" s="60">
        <v>7800000</v>
      </c>
      <c r="I23" s="61">
        <f>SUM(G23:H23)</f>
        <v>10100000</v>
      </c>
      <c r="J23" s="60">
        <v>2700000</v>
      </c>
      <c r="K23" s="60">
        <v>1600000</v>
      </c>
      <c r="L23" s="61">
        <f>SUM(J23:K23)</f>
        <v>4300000</v>
      </c>
      <c r="M23" s="60">
        <f t="shared" si="5"/>
        <v>8200000</v>
      </c>
      <c r="N23" s="62">
        <f t="shared" si="5"/>
        <v>13200000</v>
      </c>
      <c r="O23" s="63">
        <f t="shared" si="3"/>
        <v>21400000</v>
      </c>
    </row>
    <row r="24" spans="2:15" x14ac:dyDescent="0.4">
      <c r="B24" s="141"/>
      <c r="C24" s="64" t="s">
        <v>141</v>
      </c>
      <c r="D24" s="65">
        <v>4000000</v>
      </c>
      <c r="E24" s="66">
        <v>120000</v>
      </c>
      <c r="F24" s="67">
        <f t="shared" si="0"/>
        <v>4120000</v>
      </c>
      <c r="G24" s="66">
        <v>2500000</v>
      </c>
      <c r="H24" s="66">
        <v>1200000</v>
      </c>
      <c r="I24" s="67">
        <f t="shared" ref="I24:I25" si="15">SUM(G24:H24)</f>
        <v>3700000</v>
      </c>
      <c r="J24" s="66">
        <v>2600000</v>
      </c>
      <c r="K24" s="66">
        <v>6000000</v>
      </c>
      <c r="L24" s="67">
        <f t="shared" ref="L24:L25" si="16">SUM(J24:K24)</f>
        <v>8600000</v>
      </c>
      <c r="M24" s="66">
        <f t="shared" si="5"/>
        <v>9100000</v>
      </c>
      <c r="N24" s="68">
        <f t="shared" si="5"/>
        <v>7320000</v>
      </c>
      <c r="O24" s="69">
        <f t="shared" si="3"/>
        <v>16420000</v>
      </c>
    </row>
    <row r="25" spans="2:15" x14ac:dyDescent="0.4">
      <c r="B25" s="141"/>
      <c r="C25" s="76" t="s">
        <v>143</v>
      </c>
      <c r="D25" s="77">
        <v>98000</v>
      </c>
      <c r="E25" s="78">
        <v>568000</v>
      </c>
      <c r="F25" s="79">
        <f t="shared" si="0"/>
        <v>666000</v>
      </c>
      <c r="G25" s="78">
        <v>2140000</v>
      </c>
      <c r="H25" s="78">
        <v>875000</v>
      </c>
      <c r="I25" s="79">
        <f t="shared" si="15"/>
        <v>3015000</v>
      </c>
      <c r="J25" s="78">
        <v>2450000</v>
      </c>
      <c r="K25" s="78">
        <v>685000</v>
      </c>
      <c r="L25" s="79">
        <f t="shared" si="16"/>
        <v>3135000</v>
      </c>
      <c r="M25" s="78">
        <f t="shared" si="5"/>
        <v>4688000</v>
      </c>
      <c r="N25" s="80">
        <f t="shared" si="5"/>
        <v>2128000</v>
      </c>
      <c r="O25" s="81">
        <f t="shared" si="3"/>
        <v>6816000</v>
      </c>
    </row>
    <row r="26" spans="2:15" x14ac:dyDescent="0.4">
      <c r="B26" s="142"/>
      <c r="C26" s="70" t="s">
        <v>138</v>
      </c>
      <c r="D26" s="71">
        <f>SUM(D23:D25)</f>
        <v>7298000</v>
      </c>
      <c r="E26" s="72">
        <f t="shared" ref="E26:N26" si="17">SUM(E23:E25)</f>
        <v>4488000</v>
      </c>
      <c r="F26" s="73">
        <f t="shared" si="17"/>
        <v>11786000</v>
      </c>
      <c r="G26" s="72">
        <f t="shared" si="17"/>
        <v>6940000</v>
      </c>
      <c r="H26" s="72">
        <f t="shared" si="17"/>
        <v>9875000</v>
      </c>
      <c r="I26" s="73">
        <f t="shared" si="17"/>
        <v>16815000</v>
      </c>
      <c r="J26" s="72">
        <f t="shared" si="17"/>
        <v>7750000</v>
      </c>
      <c r="K26" s="72">
        <f t="shared" si="17"/>
        <v>8285000</v>
      </c>
      <c r="L26" s="73">
        <f t="shared" si="17"/>
        <v>16035000</v>
      </c>
      <c r="M26" s="72">
        <f t="shared" si="17"/>
        <v>21988000</v>
      </c>
      <c r="N26" s="74">
        <f t="shared" si="17"/>
        <v>22648000</v>
      </c>
      <c r="O26" s="75">
        <f t="shared" si="3"/>
        <v>44636000</v>
      </c>
    </row>
    <row r="27" spans="2:15" x14ac:dyDescent="0.4">
      <c r="B27" s="140" t="s">
        <v>149</v>
      </c>
      <c r="C27" s="58" t="s">
        <v>140</v>
      </c>
      <c r="D27" s="59">
        <v>3200000</v>
      </c>
      <c r="E27" s="60">
        <v>800000</v>
      </c>
      <c r="F27" s="61">
        <f t="shared" si="0"/>
        <v>4000000</v>
      </c>
      <c r="G27" s="60">
        <v>2200000</v>
      </c>
      <c r="H27" s="60">
        <v>3400000</v>
      </c>
      <c r="I27" s="61">
        <f>SUM(G27:H27)</f>
        <v>5600000</v>
      </c>
      <c r="J27" s="60">
        <v>2000000</v>
      </c>
      <c r="K27" s="60">
        <v>1800000</v>
      </c>
      <c r="L27" s="61">
        <f>SUM(J27:K27)</f>
        <v>3800000</v>
      </c>
      <c r="M27" s="60">
        <f t="shared" si="5"/>
        <v>7400000</v>
      </c>
      <c r="N27" s="62">
        <f t="shared" si="5"/>
        <v>6000000</v>
      </c>
      <c r="O27" s="63">
        <f t="shared" si="3"/>
        <v>13400000</v>
      </c>
    </row>
    <row r="28" spans="2:15" x14ac:dyDescent="0.4">
      <c r="B28" s="141"/>
      <c r="C28" s="64" t="s">
        <v>141</v>
      </c>
      <c r="D28" s="65">
        <v>4000000</v>
      </c>
      <c r="E28" s="66">
        <v>5000000</v>
      </c>
      <c r="F28" s="67">
        <f t="shared" si="0"/>
        <v>9000000</v>
      </c>
      <c r="G28" s="66">
        <v>2500000</v>
      </c>
      <c r="H28" s="66">
        <v>1500000</v>
      </c>
      <c r="I28" s="67">
        <f t="shared" ref="I28:I29" si="18">SUM(G28:H28)</f>
        <v>4000000</v>
      </c>
      <c r="J28" s="66">
        <v>2600000</v>
      </c>
      <c r="K28" s="66">
        <v>390000</v>
      </c>
      <c r="L28" s="67">
        <f t="shared" ref="L28:L29" si="19">SUM(J28:K28)</f>
        <v>2990000</v>
      </c>
      <c r="M28" s="66">
        <f t="shared" si="5"/>
        <v>9100000</v>
      </c>
      <c r="N28" s="68">
        <f t="shared" si="5"/>
        <v>6890000</v>
      </c>
      <c r="O28" s="69">
        <f t="shared" si="3"/>
        <v>15990000</v>
      </c>
    </row>
    <row r="29" spans="2:15" x14ac:dyDescent="0.4">
      <c r="B29" s="141"/>
      <c r="C29" s="76" t="s">
        <v>143</v>
      </c>
      <c r="D29" s="77">
        <v>3400000</v>
      </c>
      <c r="E29" s="78">
        <v>1500000</v>
      </c>
      <c r="F29" s="79">
        <f t="shared" si="0"/>
        <v>4900000</v>
      </c>
      <c r="G29" s="78">
        <v>4800000</v>
      </c>
      <c r="H29" s="78">
        <v>1600000</v>
      </c>
      <c r="I29" s="79">
        <f t="shared" si="18"/>
        <v>6400000</v>
      </c>
      <c r="J29" s="78">
        <v>3000000</v>
      </c>
      <c r="K29" s="78">
        <v>2500000</v>
      </c>
      <c r="L29" s="79">
        <f t="shared" si="19"/>
        <v>5500000</v>
      </c>
      <c r="M29" s="78">
        <f t="shared" si="5"/>
        <v>11200000</v>
      </c>
      <c r="N29" s="80">
        <f t="shared" si="5"/>
        <v>5600000</v>
      </c>
      <c r="O29" s="81">
        <f t="shared" si="3"/>
        <v>16800000</v>
      </c>
    </row>
    <row r="30" spans="2:15" x14ac:dyDescent="0.4">
      <c r="B30" s="142"/>
      <c r="C30" s="70" t="s">
        <v>138</v>
      </c>
      <c r="D30" s="71">
        <f>SUM(D27:D29)</f>
        <v>10600000</v>
      </c>
      <c r="E30" s="72">
        <f t="shared" ref="E30:N30" si="20">SUM(E27:E29)</f>
        <v>7300000</v>
      </c>
      <c r="F30" s="73">
        <f t="shared" si="20"/>
        <v>17900000</v>
      </c>
      <c r="G30" s="72">
        <f t="shared" si="20"/>
        <v>9500000</v>
      </c>
      <c r="H30" s="72">
        <f t="shared" si="20"/>
        <v>6500000</v>
      </c>
      <c r="I30" s="73">
        <f t="shared" si="20"/>
        <v>16000000</v>
      </c>
      <c r="J30" s="72">
        <f t="shared" si="20"/>
        <v>7600000</v>
      </c>
      <c r="K30" s="72">
        <f t="shared" si="20"/>
        <v>4690000</v>
      </c>
      <c r="L30" s="73">
        <f t="shared" si="20"/>
        <v>12290000</v>
      </c>
      <c r="M30" s="72">
        <f t="shared" si="20"/>
        <v>27700000</v>
      </c>
      <c r="N30" s="74">
        <f t="shared" si="20"/>
        <v>18490000</v>
      </c>
      <c r="O30" s="75">
        <f t="shared" si="3"/>
        <v>46190000</v>
      </c>
    </row>
    <row r="31" spans="2:15" x14ac:dyDescent="0.4">
      <c r="B31" s="140" t="s">
        <v>150</v>
      </c>
      <c r="C31" s="58" t="s">
        <v>140</v>
      </c>
      <c r="D31" s="59">
        <v>1250000</v>
      </c>
      <c r="E31" s="60">
        <v>985000</v>
      </c>
      <c r="F31" s="61">
        <f t="shared" si="0"/>
        <v>2235000</v>
      </c>
      <c r="G31" s="60">
        <v>983000</v>
      </c>
      <c r="H31" s="60">
        <v>652000</v>
      </c>
      <c r="I31" s="61">
        <f>SUM(G31:H31)</f>
        <v>1635000</v>
      </c>
      <c r="J31" s="60">
        <v>932000</v>
      </c>
      <c r="K31" s="60">
        <v>832000</v>
      </c>
      <c r="L31" s="61">
        <f>SUM(J31:K31)</f>
        <v>1764000</v>
      </c>
      <c r="M31" s="60">
        <f t="shared" si="5"/>
        <v>3165000</v>
      </c>
      <c r="N31" s="62">
        <f t="shared" si="5"/>
        <v>2469000</v>
      </c>
      <c r="O31" s="63">
        <f t="shared" si="3"/>
        <v>5634000</v>
      </c>
    </row>
    <row r="32" spans="2:15" x14ac:dyDescent="0.4">
      <c r="B32" s="141"/>
      <c r="C32" s="76" t="s">
        <v>141</v>
      </c>
      <c r="D32" s="77">
        <v>3250000</v>
      </c>
      <c r="E32" s="78">
        <v>800000</v>
      </c>
      <c r="F32" s="79">
        <f t="shared" si="0"/>
        <v>4050000</v>
      </c>
      <c r="G32" s="78">
        <v>1710000</v>
      </c>
      <c r="H32" s="78">
        <v>912000</v>
      </c>
      <c r="I32" s="79">
        <f>SUM(G32:H32)</f>
        <v>2622000</v>
      </c>
      <c r="J32" s="78">
        <v>1010000</v>
      </c>
      <c r="K32" s="78">
        <v>754000</v>
      </c>
      <c r="L32" s="79">
        <f>SUM(J32:K32)</f>
        <v>1764000</v>
      </c>
      <c r="M32" s="78">
        <f t="shared" si="5"/>
        <v>5970000</v>
      </c>
      <c r="N32" s="80">
        <f t="shared" si="5"/>
        <v>2466000</v>
      </c>
      <c r="O32" s="81">
        <f t="shared" si="3"/>
        <v>8436000</v>
      </c>
    </row>
    <row r="33" spans="2:15" x14ac:dyDescent="0.4">
      <c r="B33" s="142"/>
      <c r="C33" s="70" t="s">
        <v>138</v>
      </c>
      <c r="D33" s="71">
        <f>SUM(D31:D32)</f>
        <v>4500000</v>
      </c>
      <c r="E33" s="72">
        <f t="shared" ref="E33:N33" si="21">SUM(E31:E32)</f>
        <v>1785000</v>
      </c>
      <c r="F33" s="73">
        <f t="shared" si="21"/>
        <v>6285000</v>
      </c>
      <c r="G33" s="72">
        <f t="shared" si="21"/>
        <v>2693000</v>
      </c>
      <c r="H33" s="72">
        <f t="shared" si="21"/>
        <v>1564000</v>
      </c>
      <c r="I33" s="73">
        <f t="shared" si="21"/>
        <v>4257000</v>
      </c>
      <c r="J33" s="72">
        <f t="shared" si="21"/>
        <v>1942000</v>
      </c>
      <c r="K33" s="72">
        <f t="shared" si="21"/>
        <v>1586000</v>
      </c>
      <c r="L33" s="73">
        <f t="shared" si="21"/>
        <v>3528000</v>
      </c>
      <c r="M33" s="72">
        <f t="shared" si="21"/>
        <v>9135000</v>
      </c>
      <c r="N33" s="74">
        <f t="shared" si="21"/>
        <v>4935000</v>
      </c>
      <c r="O33" s="75">
        <f t="shared" si="3"/>
        <v>14070000</v>
      </c>
    </row>
    <row r="34" spans="2:15" x14ac:dyDescent="0.4">
      <c r="B34" s="140" t="s">
        <v>151</v>
      </c>
      <c r="C34" s="58" t="s">
        <v>140</v>
      </c>
      <c r="D34" s="59">
        <v>3000000</v>
      </c>
      <c r="E34" s="60">
        <v>60000</v>
      </c>
      <c r="F34" s="61">
        <f t="shared" si="0"/>
        <v>3060000</v>
      </c>
      <c r="G34" s="60">
        <v>2300000</v>
      </c>
      <c r="H34" s="60">
        <v>480000</v>
      </c>
      <c r="I34" s="61">
        <f>SUM(G34:H34)</f>
        <v>2780000</v>
      </c>
      <c r="J34" s="60">
        <v>2000000</v>
      </c>
      <c r="K34" s="60">
        <v>3000000</v>
      </c>
      <c r="L34" s="61">
        <f>SUM(J34:K34)</f>
        <v>5000000</v>
      </c>
      <c r="M34" s="60">
        <f t="shared" si="5"/>
        <v>7300000</v>
      </c>
      <c r="N34" s="62">
        <f t="shared" si="5"/>
        <v>3540000</v>
      </c>
      <c r="O34" s="63">
        <f t="shared" si="3"/>
        <v>10840000</v>
      </c>
    </row>
    <row r="35" spans="2:15" x14ac:dyDescent="0.4">
      <c r="B35" s="141"/>
      <c r="C35" s="64" t="s">
        <v>141</v>
      </c>
      <c r="D35" s="65">
        <v>4100000</v>
      </c>
      <c r="E35" s="66">
        <v>9000000</v>
      </c>
      <c r="F35" s="67">
        <f t="shared" si="0"/>
        <v>13100000</v>
      </c>
      <c r="G35" s="66">
        <v>2500000</v>
      </c>
      <c r="H35" s="66">
        <v>2300000</v>
      </c>
      <c r="I35" s="67">
        <f t="shared" ref="I35:I36" si="22">SUM(G35:H35)</f>
        <v>4800000</v>
      </c>
      <c r="J35" s="66">
        <v>2600000</v>
      </c>
      <c r="K35" s="66">
        <v>1300000</v>
      </c>
      <c r="L35" s="67">
        <f t="shared" ref="L35:L36" si="23">SUM(J35:K35)</f>
        <v>3900000</v>
      </c>
      <c r="M35" s="66">
        <f t="shared" si="5"/>
        <v>9200000</v>
      </c>
      <c r="N35" s="68">
        <f t="shared" si="5"/>
        <v>12600000</v>
      </c>
      <c r="O35" s="69">
        <f t="shared" si="3"/>
        <v>21800000</v>
      </c>
    </row>
    <row r="36" spans="2:15" x14ac:dyDescent="0.4">
      <c r="B36" s="141"/>
      <c r="C36" s="76" t="s">
        <v>143</v>
      </c>
      <c r="D36" s="77">
        <v>1240000</v>
      </c>
      <c r="E36" s="78">
        <v>98000</v>
      </c>
      <c r="F36" s="79">
        <f t="shared" si="0"/>
        <v>1338000</v>
      </c>
      <c r="G36" s="78">
        <v>56000</v>
      </c>
      <c r="H36" s="78">
        <v>78000</v>
      </c>
      <c r="I36" s="79">
        <f t="shared" si="22"/>
        <v>134000</v>
      </c>
      <c r="J36" s="78">
        <v>1240000</v>
      </c>
      <c r="K36" s="78">
        <v>78000</v>
      </c>
      <c r="L36" s="79">
        <f t="shared" si="23"/>
        <v>1318000</v>
      </c>
      <c r="M36" s="78">
        <f t="shared" si="5"/>
        <v>2536000</v>
      </c>
      <c r="N36" s="80">
        <f t="shared" si="5"/>
        <v>254000</v>
      </c>
      <c r="O36" s="81">
        <f t="shared" si="3"/>
        <v>2790000</v>
      </c>
    </row>
    <row r="37" spans="2:15" x14ac:dyDescent="0.4">
      <c r="B37" s="142"/>
      <c r="C37" s="70" t="s">
        <v>138</v>
      </c>
      <c r="D37" s="71">
        <f t="shared" ref="D37:M37" si="24">SUM(D34:D36)</f>
        <v>8340000</v>
      </c>
      <c r="E37" s="72">
        <f t="shared" si="24"/>
        <v>9158000</v>
      </c>
      <c r="F37" s="73">
        <f t="shared" si="24"/>
        <v>17498000</v>
      </c>
      <c r="G37" s="72">
        <f t="shared" si="24"/>
        <v>4856000</v>
      </c>
      <c r="H37" s="72">
        <f t="shared" si="24"/>
        <v>2858000</v>
      </c>
      <c r="I37" s="73">
        <f t="shared" si="24"/>
        <v>7714000</v>
      </c>
      <c r="J37" s="72">
        <f t="shared" si="24"/>
        <v>5840000</v>
      </c>
      <c r="K37" s="72">
        <f t="shared" si="24"/>
        <v>4378000</v>
      </c>
      <c r="L37" s="73">
        <f t="shared" si="24"/>
        <v>10218000</v>
      </c>
      <c r="M37" s="72">
        <f t="shared" si="24"/>
        <v>19036000</v>
      </c>
      <c r="N37" s="74">
        <f>SUM(N34:N36)</f>
        <v>16394000</v>
      </c>
      <c r="O37" s="75">
        <f t="shared" si="3"/>
        <v>35430000</v>
      </c>
    </row>
    <row r="38" spans="2:15" x14ac:dyDescent="0.4">
      <c r="B38" s="143" t="s">
        <v>135</v>
      </c>
      <c r="C38" s="144"/>
      <c r="D38" s="82">
        <f t="shared" ref="D38:N38" si="25">D7+D11+D17+D22+D26+D30+D33+D37</f>
        <v>56557000</v>
      </c>
      <c r="E38" s="83">
        <f t="shared" si="25"/>
        <v>51090000</v>
      </c>
      <c r="F38" s="75">
        <f t="shared" si="25"/>
        <v>107647000</v>
      </c>
      <c r="G38" s="83">
        <f t="shared" si="25"/>
        <v>52340200</v>
      </c>
      <c r="H38" s="83">
        <f t="shared" si="25"/>
        <v>52150000</v>
      </c>
      <c r="I38" s="75">
        <f t="shared" si="25"/>
        <v>104490200</v>
      </c>
      <c r="J38" s="83">
        <f t="shared" si="25"/>
        <v>48701400</v>
      </c>
      <c r="K38" s="83">
        <f t="shared" si="25"/>
        <v>38101900</v>
      </c>
      <c r="L38" s="75">
        <f t="shared" si="25"/>
        <v>86803300</v>
      </c>
      <c r="M38" s="83">
        <f t="shared" si="25"/>
        <v>157598600</v>
      </c>
      <c r="N38" s="84">
        <f t="shared" si="25"/>
        <v>141341900</v>
      </c>
      <c r="O38" s="75">
        <f t="shared" si="3"/>
        <v>298940500</v>
      </c>
    </row>
  </sheetData>
  <mergeCells count="15">
    <mergeCell ref="B1:O1"/>
    <mergeCell ref="D3:F3"/>
    <mergeCell ref="G3:I3"/>
    <mergeCell ref="J3:L3"/>
    <mergeCell ref="M3:N3"/>
    <mergeCell ref="O3:O4"/>
    <mergeCell ref="B31:B33"/>
    <mergeCell ref="B34:B37"/>
    <mergeCell ref="B38:C38"/>
    <mergeCell ref="B5:B7"/>
    <mergeCell ref="B8:B11"/>
    <mergeCell ref="B12:B17"/>
    <mergeCell ref="B18:B22"/>
    <mergeCell ref="B23:B26"/>
    <mergeCell ref="B27:B30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2</vt:i4>
      </vt:variant>
    </vt:vector>
  </HeadingPairs>
  <TitlesOfParts>
    <vt:vector size="16" baseType="lpstr">
      <vt:lpstr>03</vt:lpstr>
      <vt:lpstr>04</vt:lpstr>
      <vt:lpstr>05</vt:lpstr>
      <vt:lpstr>06</vt:lpstr>
      <vt:lpstr>07</vt:lpstr>
      <vt:lpstr>08</vt:lpstr>
      <vt:lpstr>09-1</vt:lpstr>
      <vt:lpstr>09-2</vt:lpstr>
      <vt:lpstr>10</vt:lpstr>
      <vt:lpstr>10-Ans</vt:lpstr>
      <vt:lpstr>11</vt:lpstr>
      <vt:lpstr>11-Ans</vt:lpstr>
      <vt:lpstr>12</vt:lpstr>
      <vt:lpstr>13</vt:lpstr>
      <vt:lpstr>'10-Ans'!Print_Area</vt:lpstr>
      <vt:lpstr>'10-Ans'!Print_Titles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2023-10-20T01:55:33Z</cp:lastPrinted>
  <dcterms:created xsi:type="dcterms:W3CDTF">2020-04-01T05:34:24Z</dcterms:created>
  <dcterms:modified xsi:type="dcterms:W3CDTF">2025-04-17T12:34:29Z</dcterms:modified>
</cp:coreProperties>
</file>