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nescom\Desktop\"/>
    </mc:Choice>
  </mc:AlternateContent>
  <xr:revisionPtr revIDLastSave="0" documentId="13_ncr:1_{A498C2AE-FE89-4E3F-954C-84B07F5EC9D0}" xr6:coauthVersionLast="47" xr6:coauthVersionMax="47" xr10:uidLastSave="{00000000-0000-0000-0000-000000000000}"/>
  <bookViews>
    <workbookView xWindow="-120" yWindow="480" windowWidth="29040" windowHeight="15840" tabRatio="865" activeTab="1" xr2:uid="{00000000-000D-0000-FFFF-FFFF00000000}"/>
  </bookViews>
  <sheets>
    <sheet name="見出し" sheetId="4" r:id="rId1"/>
    <sheet name="TODAY-01" sheetId="15" r:id="rId2"/>
    <sheet name="DATE-01" sheetId="16" r:id="rId3"/>
    <sheet name="MONTH" sheetId="19" r:id="rId4"/>
    <sheet name="DATE-02" sheetId="18" r:id="rId5"/>
    <sheet name="DATE-03" sheetId="17" r:id="rId6"/>
    <sheet name="YEARFRAC" sheetId="20" r:id="rId7"/>
    <sheet name="WORKDAY-01" sheetId="21" r:id="rId8"/>
    <sheet name="WORKDAY-02a" sheetId="22" r:id="rId9"/>
    <sheet name="WORKDAY-02b" sheetId="23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0" l="1"/>
  <c r="C4" i="20"/>
  <c r="E6" i="18"/>
  <c r="D6" i="18"/>
  <c r="C6" i="18"/>
  <c r="E3" i="19"/>
  <c r="F10" i="23"/>
  <c r="M13" i="22"/>
  <c r="B13" i="22"/>
  <c r="I6" i="20"/>
  <c r="F6" i="20"/>
  <c r="F7" i="23"/>
  <c r="F4" i="23"/>
  <c r="F11" i="23"/>
  <c r="F9" i="23"/>
  <c r="F8" i="23"/>
  <c r="F6" i="23"/>
  <c r="F5" i="23"/>
  <c r="F3" i="23"/>
  <c r="B5" i="22"/>
  <c r="J21" i="15"/>
  <c r="F3" i="16"/>
  <c r="J5" i="22"/>
  <c r="J6" i="22" s="1"/>
  <c r="J7" i="22" s="1"/>
  <c r="J8" i="22" s="1"/>
  <c r="J12" i="22" s="1"/>
  <c r="J13" i="22" s="1"/>
  <c r="J14" i="22" s="1"/>
  <c r="J15" i="22" s="1"/>
  <c r="J16" i="22" s="1"/>
  <c r="I5" i="22"/>
  <c r="I6" i="22" s="1"/>
  <c r="I7" i="22" s="1"/>
  <c r="I8" i="22" s="1"/>
  <c r="I12" i="22" s="1"/>
  <c r="I13" i="22" s="1"/>
  <c r="I14" i="22" s="1"/>
  <c r="I15" i="22" s="1"/>
  <c r="I16" i="22" s="1"/>
  <c r="H5" i="22"/>
  <c r="H6" i="22" s="1"/>
  <c r="H7" i="22" s="1"/>
  <c r="H8" i="22" s="1"/>
  <c r="H12" i="22" s="1"/>
  <c r="H13" i="22" s="1"/>
  <c r="H14" i="22" s="1"/>
  <c r="H15" i="22" s="1"/>
  <c r="H16" i="22" s="1"/>
  <c r="G5" i="22"/>
  <c r="G6" i="22" s="1"/>
  <c r="G7" i="22" s="1"/>
  <c r="G8" i="22" s="1"/>
  <c r="G12" i="22" s="1"/>
  <c r="G13" i="22" s="1"/>
  <c r="G14" i="22" s="1"/>
  <c r="G15" i="22" s="1"/>
  <c r="G16" i="22" s="1"/>
  <c r="F5" i="22"/>
  <c r="F6" i="22" s="1"/>
  <c r="F7" i="22" s="1"/>
  <c r="F8" i="22" s="1"/>
  <c r="F12" i="22" s="1"/>
  <c r="F13" i="22" s="1"/>
  <c r="F14" i="22" s="1"/>
  <c r="F15" i="22" s="1"/>
  <c r="F16" i="22" s="1"/>
  <c r="E5" i="22"/>
  <c r="E6" i="22" s="1"/>
  <c r="E7" i="22" s="1"/>
  <c r="E8" i="22" s="1"/>
  <c r="E12" i="22" s="1"/>
  <c r="E13" i="22" s="1"/>
  <c r="E14" i="22" s="1"/>
  <c r="E15" i="22" s="1"/>
  <c r="E16" i="22" s="1"/>
  <c r="D5" i="22"/>
  <c r="D6" i="22" s="1"/>
  <c r="D7" i="22" s="1"/>
  <c r="D8" i="22" s="1"/>
  <c r="D12" i="22" s="1"/>
  <c r="D13" i="22" s="1"/>
  <c r="D14" i="22" s="1"/>
  <c r="D15" i="22" s="1"/>
  <c r="D16" i="22" s="1"/>
  <c r="I14" i="21"/>
  <c r="I15" i="21" s="1"/>
  <c r="I16" i="21" s="1"/>
  <c r="E14" i="21"/>
  <c r="E15" i="21" s="1"/>
  <c r="E16" i="21" s="1"/>
  <c r="J13" i="21"/>
  <c r="J14" i="21" s="1"/>
  <c r="J15" i="21" s="1"/>
  <c r="J16" i="21" s="1"/>
  <c r="I13" i="21"/>
  <c r="H13" i="21"/>
  <c r="H14" i="21" s="1"/>
  <c r="H15" i="21" s="1"/>
  <c r="H16" i="21" s="1"/>
  <c r="G13" i="21"/>
  <c r="G14" i="21" s="1"/>
  <c r="G15" i="21" s="1"/>
  <c r="G16" i="21" s="1"/>
  <c r="F13" i="21"/>
  <c r="F14" i="21" s="1"/>
  <c r="F15" i="21" s="1"/>
  <c r="F16" i="21" s="1"/>
  <c r="E13" i="21"/>
  <c r="D13" i="21"/>
  <c r="D14" i="21" s="1"/>
  <c r="D15" i="21" s="1"/>
  <c r="D16" i="21" s="1"/>
  <c r="E12" i="21"/>
  <c r="F12" i="21"/>
  <c r="G12" i="21"/>
  <c r="H12" i="21"/>
  <c r="I12" i="21"/>
  <c r="J12" i="21"/>
  <c r="D12" i="21"/>
  <c r="D6" i="21"/>
  <c r="D7" i="21" s="1"/>
  <c r="D8" i="21" s="1"/>
  <c r="E6" i="21"/>
  <c r="F6" i="21"/>
  <c r="F7" i="21" s="1"/>
  <c r="F8" i="21" s="1"/>
  <c r="G6" i="21"/>
  <c r="H6" i="21"/>
  <c r="H7" i="21" s="1"/>
  <c r="H8" i="21" s="1"/>
  <c r="I6" i="21"/>
  <c r="J6" i="21"/>
  <c r="J7" i="21" s="1"/>
  <c r="J8" i="21" s="1"/>
  <c r="E7" i="21"/>
  <c r="E8" i="21" s="1"/>
  <c r="G7" i="21"/>
  <c r="G8" i="21" s="1"/>
  <c r="I7" i="21"/>
  <c r="I8" i="21" s="1"/>
  <c r="E5" i="21"/>
  <c r="F5" i="21"/>
  <c r="G5" i="21"/>
  <c r="H5" i="21"/>
  <c r="I5" i="21"/>
  <c r="J5" i="21"/>
  <c r="D5" i="21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3" i="23"/>
  <c r="B5" i="21"/>
  <c r="K15" i="15" l="1"/>
  <c r="D3" i="19"/>
  <c r="C7" i="18"/>
  <c r="D7" i="18"/>
  <c r="C8" i="18"/>
  <c r="D8" i="18"/>
  <c r="C9" i="18"/>
  <c r="D9" i="18"/>
  <c r="C10" i="18"/>
  <c r="D10" i="18"/>
  <c r="C11" i="18"/>
  <c r="D11" i="18"/>
  <c r="C12" i="18"/>
  <c r="D12" i="18"/>
  <c r="C13" i="18"/>
  <c r="D13" i="18"/>
  <c r="G8" i="17"/>
  <c r="G10" i="17"/>
  <c r="G12" i="17"/>
  <c r="E14" i="17" l="1"/>
  <c r="G14" i="17" s="1"/>
  <c r="G8" i="15"/>
  <c r="G10" i="15"/>
  <c r="G12" i="15"/>
  <c r="E14" i="15"/>
  <c r="G14" i="15"/>
</calcChain>
</file>

<file path=xl/sharedStrings.xml><?xml version="1.0" encoding="utf-8"?>
<sst xmlns="http://schemas.openxmlformats.org/spreadsheetml/2006/main" count="221" uniqueCount="156">
  <si>
    <t>住所</t>
    <rPh sb="0" eb="2">
      <t>ジュウショ</t>
    </rPh>
    <phoneticPr fontId="10"/>
  </si>
  <si>
    <t>名前</t>
    <rPh sb="0" eb="2">
      <t>ナマエ</t>
    </rPh>
    <phoneticPr fontId="10"/>
  </si>
  <si>
    <t>月</t>
    <rPh sb="0" eb="1">
      <t>ツキ</t>
    </rPh>
    <phoneticPr fontId="9"/>
  </si>
  <si>
    <t>氏名</t>
    <rPh sb="0" eb="2">
      <t>シメイ</t>
    </rPh>
    <phoneticPr fontId="10"/>
  </si>
  <si>
    <t>総額</t>
    <rPh sb="0" eb="1">
      <t>フサ</t>
    </rPh>
    <rPh sb="1" eb="2">
      <t>ガク</t>
    </rPh>
    <phoneticPr fontId="9"/>
  </si>
  <si>
    <t>消費税</t>
    <rPh sb="0" eb="3">
      <t>ショウヒゼイ</t>
    </rPh>
    <phoneticPr fontId="9"/>
  </si>
  <si>
    <t>合計</t>
    <rPh sb="0" eb="2">
      <t>ゴウケイ</t>
    </rPh>
    <phoneticPr fontId="9"/>
  </si>
  <si>
    <t>クラフト封筒100枚セット</t>
    <rPh sb="4" eb="6">
      <t>フウトウ</t>
    </rPh>
    <rPh sb="9" eb="10">
      <t>マイ</t>
    </rPh>
    <phoneticPr fontId="9"/>
  </si>
  <si>
    <t>ボールペン5色セット</t>
    <rPh sb="6" eb="7">
      <t>イロ</t>
    </rPh>
    <phoneticPr fontId="9"/>
  </si>
  <si>
    <t>バインダー10冊セット</t>
    <rPh sb="7" eb="8">
      <t>サツ</t>
    </rPh>
    <phoneticPr fontId="9"/>
  </si>
  <si>
    <t>金額</t>
    <rPh sb="0" eb="2">
      <t>キンガク</t>
    </rPh>
    <phoneticPr fontId="9"/>
  </si>
  <si>
    <t>単価</t>
    <rPh sb="0" eb="2">
      <t>タンカ</t>
    </rPh>
    <phoneticPr fontId="9"/>
  </si>
  <si>
    <t>数量</t>
    <rPh sb="0" eb="2">
      <t>スウリョウ</t>
    </rPh>
    <phoneticPr fontId="9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</si>
  <si>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9"/>
  </si>
  <si>
    <t>下記の通り、ご請求申し上げます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9"/>
  </si>
  <si>
    <t>様</t>
    <rPh sb="0" eb="1">
      <t>サマ</t>
    </rPh>
    <phoneticPr fontId="9"/>
  </si>
  <si>
    <t>学研太郎</t>
    <rPh sb="0" eb="2">
      <t>ガッケン</t>
    </rPh>
    <rPh sb="2" eb="4">
      <t>タロウ</t>
    </rPh>
    <phoneticPr fontId="9"/>
  </si>
  <si>
    <t>御中</t>
    <rPh sb="0" eb="2">
      <t>オンチュウ</t>
    </rPh>
    <phoneticPr fontId="9"/>
  </si>
  <si>
    <t>請求書</t>
    <rPh sb="0" eb="3">
      <t>セイキュウショ</t>
    </rPh>
    <phoneticPr fontId="9"/>
  </si>
  <si>
    <t>東京都世田谷区北烏山X-X-X</t>
  </si>
  <si>
    <t>仙田　めぐ</t>
    <phoneticPr fontId="10"/>
  </si>
  <si>
    <t>東京都東久留米市浅間町X-XX</t>
    <phoneticPr fontId="10"/>
  </si>
  <si>
    <t>安倍　真一</t>
  </si>
  <si>
    <t>東京都板橋区板橋X-X-X</t>
  </si>
  <si>
    <t>伊藤　郁</t>
  </si>
  <si>
    <t>埼玉県新座市片山X-XXX-XX</t>
  </si>
  <si>
    <t>斉藤　正輝</t>
  </si>
  <si>
    <t>埼玉県狭山市北入曽X-XXXX-X</t>
  </si>
  <si>
    <t>山村　悠大</t>
  </si>
  <si>
    <t>埼玉県入間市上藤沢X-XX</t>
    <phoneticPr fontId="10"/>
  </si>
  <si>
    <t>湯浅　知美</t>
  </si>
  <si>
    <t>東京都豊島区巣鴨X-X-X</t>
  </si>
  <si>
    <t>海老沢　希</t>
    <phoneticPr fontId="10"/>
  </si>
  <si>
    <t>東京都小平市学園東町X-X-X</t>
  </si>
  <si>
    <t>門脇　学</t>
  </si>
  <si>
    <t>入社年月日</t>
    <rPh sb="0" eb="2">
      <t>ニュウシャ</t>
    </rPh>
    <rPh sb="2" eb="5">
      <t>ネンガッピ</t>
    </rPh>
    <phoneticPr fontId="10"/>
  </si>
  <si>
    <t>入社日</t>
    <rPh sb="0" eb="2">
      <t>ニュウシャ</t>
    </rPh>
    <rPh sb="2" eb="3">
      <t>ヒ</t>
    </rPh>
    <phoneticPr fontId="10"/>
  </si>
  <si>
    <t>入社月</t>
    <rPh sb="0" eb="2">
      <t>ニュウシャ</t>
    </rPh>
    <rPh sb="2" eb="3">
      <t>ツキ</t>
    </rPh>
    <phoneticPr fontId="10"/>
  </si>
  <si>
    <t>入社年</t>
    <rPh sb="0" eb="2">
      <t>ニュウシャ</t>
    </rPh>
    <rPh sb="2" eb="3">
      <t>ネン</t>
    </rPh>
    <phoneticPr fontId="10"/>
  </si>
  <si>
    <t>中途入社社員名簿</t>
    <rPh sb="0" eb="2">
      <t>チュウト</t>
    </rPh>
    <rPh sb="2" eb="4">
      <t>ニュウシャ</t>
    </rPh>
    <rPh sb="4" eb="6">
      <t>シャイン</t>
    </rPh>
    <rPh sb="6" eb="8">
      <t>メイボ</t>
    </rPh>
    <phoneticPr fontId="10"/>
  </si>
  <si>
    <t>までにお願いいたします</t>
    <rPh sb="4" eb="5">
      <t>ネガイ</t>
    </rPh>
    <phoneticPr fontId="10"/>
  </si>
  <si>
    <t>お支払いは</t>
    <rPh sb="1" eb="3">
      <t>シハラ</t>
    </rPh>
    <phoneticPr fontId="10"/>
  </si>
  <si>
    <t>生年月日を使い　記念日として「無料DAY」を報告する準備</t>
    <rPh sb="0" eb="4">
      <t>セイネンガッピ</t>
    </rPh>
    <rPh sb="5" eb="6">
      <t>ツカ</t>
    </rPh>
    <rPh sb="8" eb="11">
      <t>キネンビ</t>
    </rPh>
    <rPh sb="15" eb="17">
      <t>ムリョウ</t>
    </rPh>
    <rPh sb="22" eb="24">
      <t>ホウコク</t>
    </rPh>
    <rPh sb="26" eb="28">
      <t>ジュンビ</t>
    </rPh>
    <phoneticPr fontId="10"/>
  </si>
  <si>
    <t>無料DAY</t>
    <rPh sb="0" eb="2">
      <t>ムリョウ</t>
    </rPh>
    <phoneticPr fontId="10"/>
  </si>
  <si>
    <t>毎月の割引日</t>
    <rPh sb="0" eb="2">
      <t>マイツキ</t>
    </rPh>
    <rPh sb="3" eb="5">
      <t>ワリビキ</t>
    </rPh>
    <rPh sb="5" eb="6">
      <t>ヒ</t>
    </rPh>
    <phoneticPr fontId="10"/>
  </si>
  <si>
    <t>半額サービスの月</t>
    <rPh sb="0" eb="2">
      <t>ハンガク</t>
    </rPh>
    <rPh sb="7" eb="8">
      <t>ツキ</t>
    </rPh>
    <phoneticPr fontId="10"/>
  </si>
  <si>
    <t>生年月日</t>
    <rPh sb="0" eb="2">
      <t>セイネン</t>
    </rPh>
    <rPh sb="2" eb="4">
      <t>ガッピ</t>
    </rPh>
    <phoneticPr fontId="10"/>
  </si>
  <si>
    <t>年度</t>
    <phoneticPr fontId="10"/>
  </si>
  <si>
    <t>誕生日割引</t>
    <rPh sb="0" eb="3">
      <t>タンジョウビ</t>
    </rPh>
    <rPh sb="3" eb="5">
      <t>ワリビキ</t>
    </rPh>
    <phoneticPr fontId="10"/>
  </si>
  <si>
    <t>東京都三鷹市下連雀X-X-X</t>
    <phoneticPr fontId="10"/>
  </si>
  <si>
    <t>黒坂　優美子</t>
  </si>
  <si>
    <t>東京都西東京市住吉町X-X-X</t>
  </si>
  <si>
    <t>渡辺　亮汰</t>
  </si>
  <si>
    <t>東京都府中市西府町X-X-X</t>
  </si>
  <si>
    <t>小松原　肇</t>
  </si>
  <si>
    <t>東京都杉並区永福X-X-X ○○</t>
    <phoneticPr fontId="10"/>
  </si>
  <si>
    <t>北村　紗枝</t>
  </si>
  <si>
    <t>神奈川県横浜市港北区小机町X-X</t>
    <phoneticPr fontId="10"/>
  </si>
  <si>
    <t>麻生　裕美</t>
  </si>
  <si>
    <t>東京都東村山市秋津町X-XX-XX</t>
  </si>
  <si>
    <t>梶谷　康平</t>
  </si>
  <si>
    <t>神奈川県川崎市中原区小杉X-X-X</t>
    <phoneticPr fontId="10"/>
  </si>
  <si>
    <t>福田　京右</t>
  </si>
  <si>
    <t>東京都練馬区関町南X-X-X</t>
  </si>
  <si>
    <t>浅田　恵理子</t>
  </si>
  <si>
    <t>会員名簿</t>
    <rPh sb="0" eb="2">
      <t>カイイン</t>
    </rPh>
    <rPh sb="2" eb="4">
      <t>メイボ</t>
    </rPh>
    <phoneticPr fontId="10"/>
  </si>
  <si>
    <t>1年に占める
割合</t>
    <rPh sb="1" eb="2">
      <t>ネン</t>
    </rPh>
    <rPh sb="3" eb="4">
      <t>シ</t>
    </rPh>
    <rPh sb="7" eb="9">
      <t>ワリアイ</t>
    </rPh>
    <phoneticPr fontId="9"/>
  </si>
  <si>
    <t>返済予定日</t>
    <rPh sb="0" eb="2">
      <t>ヘンサイ</t>
    </rPh>
    <rPh sb="2" eb="5">
      <t>ヨテイビ</t>
    </rPh>
    <phoneticPr fontId="9"/>
  </si>
  <si>
    <t>借入日</t>
    <rPh sb="0" eb="3">
      <t>カリイレビ</t>
    </rPh>
    <phoneticPr fontId="9"/>
  </si>
  <si>
    <t>年利</t>
    <rPh sb="0" eb="2">
      <t>ネンリ</t>
    </rPh>
    <phoneticPr fontId="9"/>
  </si>
  <si>
    <t>ローン利息金額計算</t>
    <rPh sb="3" eb="5">
      <t>リソク</t>
    </rPh>
    <rPh sb="5" eb="7">
      <t>キンガク</t>
    </rPh>
    <rPh sb="6" eb="7">
      <t>ヘンキン</t>
    </rPh>
    <rPh sb="7" eb="9">
      <t>ケイサン</t>
    </rPh>
    <phoneticPr fontId="9"/>
  </si>
  <si>
    <t>土</t>
    <rPh sb="0" eb="1">
      <t>ツチ</t>
    </rPh>
    <phoneticPr fontId="9"/>
  </si>
  <si>
    <t>金</t>
    <rPh sb="0" eb="1">
      <t>キン</t>
    </rPh>
    <phoneticPr fontId="9"/>
  </si>
  <si>
    <t>木</t>
    <rPh sb="0" eb="1">
      <t>キ</t>
    </rPh>
    <phoneticPr fontId="9"/>
  </si>
  <si>
    <t>水</t>
    <rPh sb="0" eb="1">
      <t>ミズ</t>
    </rPh>
    <phoneticPr fontId="9"/>
  </si>
  <si>
    <t>火</t>
    <rPh sb="0" eb="1">
      <t>ヒ</t>
    </rPh>
    <phoneticPr fontId="9"/>
  </si>
  <si>
    <t>月</t>
    <rPh sb="0" eb="1">
      <t>ゲツ</t>
    </rPh>
    <phoneticPr fontId="9"/>
  </si>
  <si>
    <t>日</t>
    <rPh sb="0" eb="1">
      <t>ニチ</t>
    </rPh>
    <phoneticPr fontId="9"/>
  </si>
  <si>
    <t>年</t>
    <rPh sb="0" eb="1">
      <t>ネン</t>
    </rPh>
    <phoneticPr fontId="10"/>
  </si>
  <si>
    <t>発送日</t>
    <rPh sb="0" eb="2">
      <t>ハッソウ</t>
    </rPh>
    <rPh sb="2" eb="3">
      <t>ビ</t>
    </rPh>
    <phoneticPr fontId="9"/>
  </si>
  <si>
    <t>受注日</t>
    <rPh sb="0" eb="2">
      <t>ジュチュウ</t>
    </rPh>
    <rPh sb="2" eb="3">
      <t>ビ</t>
    </rPh>
    <phoneticPr fontId="9"/>
  </si>
  <si>
    <t>土・日は稼働しない/祝祭日は稼働する</t>
    <rPh sb="0" eb="1">
      <t>ツチ</t>
    </rPh>
    <rPh sb="2" eb="3">
      <t>ヒ</t>
    </rPh>
    <rPh sb="4" eb="6">
      <t>カドウ</t>
    </rPh>
    <phoneticPr fontId="10"/>
  </si>
  <si>
    <t>受注日から5営業日後に発送</t>
    <rPh sb="0" eb="2">
      <t>ジュチュウ</t>
    </rPh>
    <rPh sb="2" eb="3">
      <t>ビ</t>
    </rPh>
    <rPh sb="6" eb="8">
      <t>エイギョウ</t>
    </rPh>
    <rPh sb="8" eb="9">
      <t>ニチ</t>
    </rPh>
    <rPh sb="9" eb="10">
      <t>ゴ</t>
    </rPh>
    <rPh sb="11" eb="13">
      <t>ハッソウ</t>
    </rPh>
    <phoneticPr fontId="9"/>
  </si>
  <si>
    <t>参考カレンダー</t>
    <rPh sb="0" eb="2">
      <t>サンコウ</t>
    </rPh>
    <phoneticPr fontId="10"/>
  </si>
  <si>
    <t>発送日確認システム</t>
    <rPh sb="0" eb="2">
      <t>ハッソウ</t>
    </rPh>
    <rPh sb="2" eb="3">
      <t>ビ</t>
    </rPh>
    <rPh sb="3" eb="5">
      <t>カクニン</t>
    </rPh>
    <phoneticPr fontId="10"/>
  </si>
  <si>
    <t>https://www.becoolusers.com/excel/workday-intl.html#weekend</t>
    <phoneticPr fontId="10"/>
  </si>
  <si>
    <t>土は稼働する/日・祝祭日は稼働しない</t>
    <rPh sb="7" eb="8">
      <t>ヒ</t>
    </rPh>
    <rPh sb="9" eb="12">
      <t>シュクサイジツ</t>
    </rPh>
    <rPh sb="13" eb="15">
      <t>カドウ</t>
    </rPh>
    <phoneticPr fontId="10"/>
  </si>
  <si>
    <t>受注日から営業5日後に発送</t>
    <phoneticPr fontId="10"/>
  </si>
  <si>
    <t>土・日・祝祭日は稼働しない</t>
    <rPh sb="0" eb="1">
      <t>ツチ</t>
    </rPh>
    <rPh sb="2" eb="3">
      <t>ヒ</t>
    </rPh>
    <phoneticPr fontId="10"/>
  </si>
  <si>
    <t>受注日から5営業日後に発送</t>
    <rPh sb="0" eb="2">
      <t>ジュチュウ</t>
    </rPh>
    <rPh sb="2" eb="3">
      <t>ビ</t>
    </rPh>
    <phoneticPr fontId="9"/>
  </si>
  <si>
    <t>　</t>
    <phoneticPr fontId="10"/>
  </si>
  <si>
    <t>天皇誕生日</t>
  </si>
  <si>
    <t>勤労感謝の日</t>
  </si>
  <si>
    <t>文化の日</t>
  </si>
  <si>
    <t>秋分の日</t>
  </si>
  <si>
    <t>敬老の日</t>
  </si>
  <si>
    <t>海の日</t>
  </si>
  <si>
    <t>こどもの日</t>
  </si>
  <si>
    <t>憲法記念日</t>
  </si>
  <si>
    <t>春分の日</t>
  </si>
  <si>
    <t>成人の日</t>
  </si>
  <si>
    <t>祝祭日</t>
    <rPh sb="0" eb="3">
      <t>シュクサイジツ</t>
    </rPh>
    <phoneticPr fontId="9"/>
  </si>
  <si>
    <t>曜日</t>
  </si>
  <si>
    <t>日付</t>
    <rPh sb="0" eb="2">
      <t>ヒヅケ</t>
    </rPh>
    <phoneticPr fontId="9"/>
  </si>
  <si>
    <t>2025年祝祭日一覧</t>
    <rPh sb="4" eb="5">
      <t>ネン</t>
    </rPh>
    <rPh sb="5" eb="8">
      <t>シュクサイジツ</t>
    </rPh>
    <rPh sb="8" eb="10">
      <t>イチラン</t>
    </rPh>
    <phoneticPr fontId="10"/>
  </si>
  <si>
    <t>建国記念の日</t>
  </si>
  <si>
    <t>振替休日</t>
  </si>
  <si>
    <t>昭和の日</t>
  </si>
  <si>
    <t>みどりの日</t>
  </si>
  <si>
    <t>山の日</t>
  </si>
  <si>
    <t>スポーツの日</t>
  </si>
  <si>
    <t>エンジョイラーニング</t>
    <phoneticPr fontId="9"/>
  </si>
  <si>
    <t>住所</t>
    <rPh sb="0" eb="2">
      <t>ジュウショ</t>
    </rPh>
    <phoneticPr fontId="8"/>
  </si>
  <si>
    <t>今野　孝彦</t>
    <rPh sb="0" eb="1">
      <t>イマ</t>
    </rPh>
    <phoneticPr fontId="8"/>
  </si>
  <si>
    <t>坂口　敬一郎</t>
    <rPh sb="0" eb="1">
      <t>サカ</t>
    </rPh>
    <phoneticPr fontId="8"/>
  </si>
  <si>
    <t>仮野　恭助</t>
    <rPh sb="0" eb="1">
      <t>カリ</t>
    </rPh>
    <phoneticPr fontId="8"/>
  </si>
  <si>
    <t>静川　実</t>
    <rPh sb="0" eb="1">
      <t>シズカ</t>
    </rPh>
    <rPh sb="1" eb="2">
      <t>ガワ</t>
    </rPh>
    <phoneticPr fontId="8"/>
  </si>
  <si>
    <t>箱崎　知子</t>
    <rPh sb="0" eb="1">
      <t>ハコ</t>
    </rPh>
    <phoneticPr fontId="8"/>
  </si>
  <si>
    <t>源藤　佐智子</t>
    <rPh sb="0" eb="1">
      <t>ゲン</t>
    </rPh>
    <phoneticPr fontId="8"/>
  </si>
  <si>
    <t>発田　祐樹</t>
    <rPh sb="0" eb="1">
      <t>タ</t>
    </rPh>
    <phoneticPr fontId="8"/>
  </si>
  <si>
    <t>牛野　秀樹</t>
    <rPh sb="0" eb="1">
      <t>ウシ</t>
    </rPh>
    <phoneticPr fontId="8"/>
  </si>
  <si>
    <t>利息(円）</t>
    <rPh sb="0" eb="2">
      <t>リソク</t>
    </rPh>
    <rPh sb="3" eb="4">
      <t>エン</t>
    </rPh>
    <phoneticPr fontId="9"/>
  </si>
  <si>
    <t>借入金額(円）</t>
    <rPh sb="0" eb="2">
      <t>カリイレ</t>
    </rPh>
    <rPh sb="2" eb="4">
      <t>キンガク</t>
    </rPh>
    <rPh sb="5" eb="6">
      <t>エン</t>
    </rPh>
    <phoneticPr fontId="9"/>
  </si>
  <si>
    <t>楽賢学郎</t>
    <rPh sb="0" eb="1">
      <t>タノ</t>
    </rPh>
    <rPh sb="1" eb="2">
      <t>ケン</t>
    </rPh>
    <rPh sb="2" eb="3">
      <t>マナ</t>
    </rPh>
    <rPh sb="3" eb="4">
      <t>ロウ</t>
    </rPh>
    <phoneticPr fontId="9"/>
  </si>
  <si>
    <t>誕生日</t>
    <rPh sb="0" eb="3">
      <t>タンジョウビ</t>
    </rPh>
    <phoneticPr fontId="8"/>
  </si>
  <si>
    <t>今日まで</t>
    <rPh sb="0" eb="2">
      <t>キョウ</t>
    </rPh>
    <phoneticPr fontId="8"/>
  </si>
  <si>
    <t>日</t>
    <rPh sb="0" eb="1">
      <t>ニチ</t>
    </rPh>
    <phoneticPr fontId="8"/>
  </si>
  <si>
    <t>今日</t>
    <rPh sb="0" eb="2">
      <t>キョウ</t>
    </rPh>
    <phoneticPr fontId="8"/>
  </si>
  <si>
    <t>満●年、ヵ月</t>
    <rPh sb="0" eb="1">
      <t>マン</t>
    </rPh>
    <rPh sb="2" eb="3">
      <t>ネン</t>
    </rPh>
    <rPh sb="5" eb="6">
      <t>ゲツ</t>
    </rPh>
    <phoneticPr fontId="8"/>
  </si>
  <si>
    <t>何歳？</t>
    <rPh sb="0" eb="2">
      <t>ナンサイ</t>
    </rPh>
    <phoneticPr fontId="8"/>
  </si>
  <si>
    <t>歳</t>
    <rPh sb="0" eb="1">
      <t>サイ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</si>
  <si>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</si>
  <si>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</si>
  <si>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ヒ</t>
    </rPh>
    <phoneticPr fontId="8"/>
  </si>
  <si>
    <t>曜日</t>
    <rPh sb="0" eb="2">
      <t>ヨウビ</t>
    </rPh>
    <phoneticPr fontId="8"/>
  </si>
  <si>
    <t>日付</t>
    <rPh sb="0" eb="2">
      <t>ヒヅケ</t>
    </rPh>
    <phoneticPr fontId="8"/>
  </si>
  <si>
    <r>
      <t>←こんな表記もできるよ</t>
    </r>
    <r>
      <rPr>
        <b/>
        <sz val="11"/>
        <color rgb="FFFFC000"/>
        <rFont val="Segoe UI Symbol"/>
        <family val="2"/>
      </rPr>
      <t>✨</t>
    </r>
    <rPh sb="4" eb="6">
      <t>ヒョウキ</t>
    </rPh>
    <phoneticPr fontId="8"/>
  </si>
  <si>
    <t>例）</t>
    <rPh sb="0" eb="1">
      <t>レイ</t>
    </rPh>
    <phoneticPr fontId="8"/>
  </si>
  <si>
    <t>別シートに”祝日”一覧表を作成しておく（or 会社カレンダーの休日）</t>
    <rPh sb="0" eb="1">
      <t>ベツ</t>
    </rPh>
    <rPh sb="6" eb="8">
      <t>シュクジツ</t>
    </rPh>
    <rPh sb="9" eb="12">
      <t>イチランヒョウ</t>
    </rPh>
    <rPh sb="13" eb="15">
      <t>サクセイ</t>
    </rPh>
    <rPh sb="23" eb="25">
      <t>カイシャ</t>
    </rPh>
    <rPh sb="31" eb="33">
      <t>キュウジツ</t>
    </rPh>
    <phoneticPr fontId="8"/>
  </si>
  <si>
    <t>2025年祝祭日一覧/会社カレンダーにおける休業日</t>
    <rPh sb="4" eb="5">
      <t>ネン</t>
    </rPh>
    <rPh sb="5" eb="8">
      <t>シュクサイジツ</t>
    </rPh>
    <rPh sb="8" eb="10">
      <t>イチラン</t>
    </rPh>
    <rPh sb="11" eb="13">
      <t>カイシャ</t>
    </rPh>
    <rPh sb="22" eb="25">
      <t>キュウギョウビ</t>
    </rPh>
    <phoneticPr fontId="10"/>
  </si>
  <si>
    <t>特別休業日</t>
    <rPh sb="0" eb="2">
      <t>トクベツ</t>
    </rPh>
    <rPh sb="2" eb="5">
      <t>キュウギョウビ</t>
    </rPh>
    <phoneticPr fontId="8"/>
  </si>
  <si>
    <t>…1か月を30日、1年を360日として計算（アメリカ式）</t>
    <rPh sb="3" eb="4">
      <t>ゲツ</t>
    </rPh>
    <rPh sb="7" eb="8">
      <t>ニチ</t>
    </rPh>
    <rPh sb="10" eb="11">
      <t>ネン</t>
    </rPh>
    <rPh sb="15" eb="16">
      <t>ニチ</t>
    </rPh>
    <rPh sb="19" eb="21">
      <t>ケイサン</t>
    </rPh>
    <rPh sb="26" eb="27">
      <t>シキ</t>
    </rPh>
    <phoneticPr fontId="8"/>
  </si>
  <si>
    <t>…実際のカレンダーの日付に基づく計算(うるう年にも対応）</t>
    <rPh sb="1" eb="3">
      <t>ジッサイ</t>
    </rPh>
    <rPh sb="10" eb="12">
      <t>ヒヅケ</t>
    </rPh>
    <rPh sb="13" eb="14">
      <t>モト</t>
    </rPh>
    <rPh sb="16" eb="18">
      <t>ケイサン</t>
    </rPh>
    <rPh sb="22" eb="23">
      <t>ドシ</t>
    </rPh>
    <rPh sb="25" eb="27">
      <t>タイオウ</t>
    </rPh>
    <phoneticPr fontId="8"/>
  </si>
  <si>
    <t>…1か月は実際のカレンダーの日付に基づく、1年を360日として計算</t>
    <rPh sb="3" eb="4">
      <t>ゲツ</t>
    </rPh>
    <rPh sb="5" eb="7">
      <t>ジッサイ</t>
    </rPh>
    <rPh sb="14" eb="16">
      <t>ヒヅケ</t>
    </rPh>
    <rPh sb="17" eb="18">
      <t>モト</t>
    </rPh>
    <rPh sb="22" eb="23">
      <t>ネン</t>
    </rPh>
    <rPh sb="27" eb="28">
      <t>ニチ</t>
    </rPh>
    <rPh sb="31" eb="33">
      <t>ケイサン</t>
    </rPh>
    <phoneticPr fontId="8"/>
  </si>
  <si>
    <t>…1か月は実際のカレンダーの日付に基づく、1年を360日として計算(うるう年は考えない）</t>
    <rPh sb="3" eb="4">
      <t>ゲツ</t>
    </rPh>
    <rPh sb="5" eb="7">
      <t>ジッサイ</t>
    </rPh>
    <rPh sb="14" eb="16">
      <t>ヒヅケ</t>
    </rPh>
    <rPh sb="17" eb="18">
      <t>モト</t>
    </rPh>
    <rPh sb="22" eb="23">
      <t>ネン</t>
    </rPh>
    <rPh sb="27" eb="28">
      <t>ニチ</t>
    </rPh>
    <rPh sb="31" eb="33">
      <t>ケイサン</t>
    </rPh>
    <rPh sb="37" eb="38">
      <t>ドシ</t>
    </rPh>
    <rPh sb="39" eb="40">
      <t>カンガ</t>
    </rPh>
    <phoneticPr fontId="8"/>
  </si>
  <si>
    <t>…1か月を30日、1年を360日として計算(ヨーロッパ方式）</t>
    <rPh sb="3" eb="4">
      <t>ゲツ</t>
    </rPh>
    <rPh sb="7" eb="8">
      <t>ニチ</t>
    </rPh>
    <rPh sb="10" eb="11">
      <t>ネン</t>
    </rPh>
    <rPh sb="15" eb="16">
      <t>ニチ</t>
    </rPh>
    <rPh sb="19" eb="21">
      <t>ケイサン</t>
    </rPh>
    <rPh sb="27" eb="29">
      <t>ホウシキ</t>
    </rPh>
    <phoneticPr fontId="8"/>
  </si>
  <si>
    <t>基準の意味</t>
    <rPh sb="0" eb="2">
      <t>キジュン</t>
    </rPh>
    <rPh sb="3" eb="5">
      <t>イミ</t>
    </rPh>
    <phoneticPr fontId="8"/>
  </si>
  <si>
    <t>請 求 書</t>
    <rPh sb="0" eb="1">
      <t>ショウ</t>
    </rPh>
    <rPh sb="2" eb="3">
      <t>モトム</t>
    </rPh>
    <rPh sb="4" eb="5">
      <t>ショ</t>
    </rPh>
    <phoneticPr fontId="9"/>
  </si>
  <si>
    <t>← 55/365*100</t>
    <phoneticPr fontId="8"/>
  </si>
  <si>
    <t>←「=DATEDIF(スタート日,返済予定日,”D"）</t>
    <rPh sb="15" eb="16">
      <t>ビ</t>
    </rPh>
    <rPh sb="17" eb="22">
      <t>ヘンサイヨテイビ</t>
    </rPh>
    <phoneticPr fontId="8"/>
  </si>
  <si>
    <t>土は稼働する/日・祝祭日・特別休業日は稼働しない</t>
    <rPh sb="7" eb="8">
      <t>ヒ</t>
    </rPh>
    <rPh sb="9" eb="12">
      <t>シュクサイジツ</t>
    </rPh>
    <rPh sb="13" eb="15">
      <t>トクベツ</t>
    </rPh>
    <rPh sb="15" eb="18">
      <t>キュウギョウビ</t>
    </rPh>
    <rPh sb="19" eb="21">
      <t>カドウ</t>
    </rPh>
    <phoneticPr fontId="10"/>
  </si>
  <si>
    <t>誕生「月」</t>
    <rPh sb="0" eb="2">
      <t>タンジョウ</t>
    </rPh>
    <rPh sb="3" eb="4">
      <t>ツキ</t>
    </rPh>
    <phoneticPr fontId="10"/>
  </si>
  <si>
    <t>誕生「日」</t>
    <rPh sb="0" eb="2">
      <t>タンジョウ</t>
    </rPh>
    <rPh sb="3" eb="4">
      <t>ヒ</t>
    </rPh>
    <phoneticPr fontId="10"/>
  </si>
  <si>
    <t>活用例</t>
    <rPh sb="0" eb="3">
      <t>カツヨウレイ</t>
    </rPh>
    <phoneticPr fontId="8"/>
  </si>
  <si>
    <t>※請求書を発行した翌月の 15日 までに</t>
    <rPh sb="1" eb="4">
      <t>セイキュウショ</t>
    </rPh>
    <rPh sb="5" eb="7">
      <t>ハッコウ</t>
    </rPh>
    <rPh sb="9" eb="11">
      <t>ヨクゲツ</t>
    </rPh>
    <rPh sb="15" eb="16">
      <t>ニチ</t>
    </rPh>
    <phoneticPr fontId="8"/>
  </si>
  <si>
    <t>　支払いをお願いしたい</t>
    <rPh sb="1" eb="3">
      <t>シハラ</t>
    </rPh>
    <rPh sb="6" eb="7">
      <t>ネガ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</si>
</sst>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0_);[Red]\(0\)"/>
    <numFmt numFmtId="177" formatCode="d"/>
    <numFmt numFmtId="178" formatCode="[$-409]mmmm\-yy;@"/>
    <numFmt numFmtId="179" formatCode="[$-F800]dddd\,\ mmmm\ dd\,\ yyyy"/>
    <numFmt numFmtId="180" formatCode="aaaa"/>
    <numFmt numFmtId="181" formatCode="0.0%"/>
    <numFmt numFmtId="182" formatCode="yyyy/m/d\ \(aaa\)"/>
  </numFmts>
  <fonts count="3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sz val="1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sz val="11"/>
      <name val="Yu Gothic"/>
      <family val="2"/>
      <charset val="128"/>
      <scheme val="minor"/>
    </font>
    <font>
      <b/>
      <sz val="11"/>
      <color rgb="FF0070C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indexed="10"/>
      <name val="Yu Gothic"/>
      <family val="3"/>
      <charset val="128"/>
      <scheme val="minor"/>
    </font>
    <font>
      <u/>
      <sz val="11"/>
      <color theme="10"/>
      <name val="Yu Gothic"/>
      <family val="2"/>
      <charset val="128"/>
      <scheme val="minor"/>
    </font>
    <font>
      <sz val="13"/>
      <color rgb="FF1C1E21"/>
      <name val="Segoe UI"/>
      <family val="2"/>
    </font>
    <font>
      <u/>
      <sz val="6"/>
      <color theme="10"/>
      <name val="Yu Gothic"/>
      <family val="2"/>
      <charset val="128"/>
      <scheme val="minor"/>
    </font>
    <font>
      <b/>
      <sz val="11"/>
      <color rgb="FFFFC000"/>
      <name val="Segoe UI Symbol"/>
      <family val="2"/>
    </font>
    <font>
      <b/>
      <sz val="18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11"/>
      <name val="Yu Gothic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medium">
        <color rgb="FFDADDE1"/>
      </left>
      <right style="medium">
        <color rgb="FFDADDE1"/>
      </right>
      <top style="medium">
        <color rgb="FFDADDE1"/>
      </top>
      <bottom style="medium">
        <color rgb="FFDADDE1"/>
      </bottom>
      <diagonal/>
    </border>
    <border>
      <left style="thin">
        <color theme="9" tint="0.59996337778862885"/>
      </left>
      <right style="thin">
        <color theme="9" tint="0.59996337778862885"/>
      </right>
      <top style="thin">
        <color theme="9" tint="0.59996337778862885"/>
      </top>
      <bottom style="thin">
        <color theme="9" tint="0.59996337778862885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</borders>
  <cellStyleXfs count="10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</cellStyleXfs>
  <cellXfs count="154">
    <xf numFmtId="0" fontId="0" fillId="0" borderId="0" xfId="0"/>
    <xf numFmtId="0" fontId="15" fillId="0" borderId="0" xfId="5" applyFont="1">
      <alignment vertical="center"/>
    </xf>
    <xf numFmtId="0" fontId="5" fillId="0" borderId="0" xfId="5">
      <alignment vertical="center"/>
    </xf>
    <xf numFmtId="6" fontId="12" fillId="5" borderId="2" xfId="6" applyFont="1" applyFill="1" applyBorder="1" applyAlignment="1">
      <alignment horizontal="center" vertical="center"/>
    </xf>
    <xf numFmtId="0" fontId="12" fillId="5" borderId="3" xfId="5" applyFont="1" applyFill="1" applyBorder="1" applyAlignment="1">
      <alignment horizontal="right" vertical="center"/>
    </xf>
    <xf numFmtId="6" fontId="12" fillId="5" borderId="4" xfId="6" applyFont="1" applyFill="1" applyBorder="1" applyAlignment="1">
      <alignment horizontal="center" vertical="center"/>
    </xf>
    <xf numFmtId="0" fontId="16" fillId="6" borderId="5" xfId="5" applyFont="1" applyFill="1" applyBorder="1" applyAlignment="1">
      <alignment horizontal="center" vertical="center"/>
    </xf>
    <xf numFmtId="0" fontId="16" fillId="6" borderId="15" xfId="5" applyFont="1" applyFill="1" applyBorder="1" applyAlignment="1">
      <alignment horizontal="center" vertical="center"/>
    </xf>
    <xf numFmtId="0" fontId="16" fillId="0" borderId="0" xfId="5" applyFont="1">
      <alignment vertical="center"/>
    </xf>
    <xf numFmtId="0" fontId="16" fillId="0" borderId="0" xfId="5" applyFont="1" applyAlignment="1">
      <alignment horizontal="right" vertical="center"/>
    </xf>
    <xf numFmtId="0" fontId="17" fillId="0" borderId="18" xfId="5" applyFont="1" applyBorder="1">
      <alignment vertical="center"/>
    </xf>
    <xf numFmtId="0" fontId="16" fillId="0" borderId="0" xfId="5" applyFont="1" applyAlignment="1">
      <alignment horizontal="center" vertical="center"/>
    </xf>
    <xf numFmtId="176" fontId="5" fillId="0" borderId="0" xfId="5" applyNumberFormat="1" applyAlignment="1">
      <alignment horizontal="center" vertical="center"/>
    </xf>
    <xf numFmtId="0" fontId="14" fillId="0" borderId="0" xfId="5" applyFont="1">
      <alignment vertical="center"/>
    </xf>
    <xf numFmtId="0" fontId="5" fillId="0" borderId="0" xfId="5" applyAlignment="1">
      <alignment horizontal="center" vertical="center"/>
    </xf>
    <xf numFmtId="0" fontId="12" fillId="5" borderId="5" xfId="5" applyFont="1" applyFill="1" applyBorder="1" applyAlignment="1">
      <alignment horizontal="right" vertical="center"/>
    </xf>
    <xf numFmtId="14" fontId="5" fillId="0" borderId="0" xfId="5" applyNumberFormat="1">
      <alignment vertical="center"/>
    </xf>
    <xf numFmtId="0" fontId="5" fillId="0" borderId="21" xfId="5" applyBorder="1" applyAlignment="1">
      <alignment horizontal="center" vertical="center"/>
    </xf>
    <xf numFmtId="14" fontId="5" fillId="0" borderId="21" xfId="5" applyNumberFormat="1" applyBorder="1">
      <alignment vertical="center"/>
    </xf>
    <xf numFmtId="0" fontId="13" fillId="2" borderId="21" xfId="5" applyFont="1" applyFill="1" applyBorder="1" applyAlignment="1">
      <alignment horizontal="center" vertical="center"/>
    </xf>
    <xf numFmtId="14" fontId="13" fillId="2" borderId="21" xfId="5" applyNumberFormat="1" applyFont="1" applyFill="1" applyBorder="1" applyAlignment="1">
      <alignment horizontal="center" vertical="center"/>
    </xf>
    <xf numFmtId="0" fontId="5" fillId="3" borderId="21" xfId="5" applyFill="1" applyBorder="1" applyAlignment="1">
      <alignment horizontal="center" vertical="center"/>
    </xf>
    <xf numFmtId="0" fontId="20" fillId="0" borderId="0" xfId="5" applyFont="1">
      <alignment vertical="center"/>
    </xf>
    <xf numFmtId="38" fontId="0" fillId="0" borderId="0" xfId="7" applyFont="1">
      <alignment vertical="center"/>
    </xf>
    <xf numFmtId="10" fontId="0" fillId="0" borderId="0" xfId="8" applyNumberFormat="1" applyFont="1">
      <alignment vertical="center"/>
    </xf>
    <xf numFmtId="56" fontId="5" fillId="0" borderId="0" xfId="5" applyNumberFormat="1">
      <alignment vertical="center"/>
    </xf>
    <xf numFmtId="0" fontId="11" fillId="0" borderId="0" xfId="5" applyFont="1">
      <alignment vertical="center"/>
    </xf>
    <xf numFmtId="177" fontId="21" fillId="0" borderId="22" xfId="5" applyNumberFormat="1" applyFont="1" applyBorder="1" applyAlignment="1">
      <alignment horizontal="center" vertical="center"/>
    </xf>
    <xf numFmtId="177" fontId="15" fillId="0" borderId="22" xfId="5" applyNumberFormat="1" applyFont="1" applyBorder="1" applyAlignment="1">
      <alignment horizontal="center" vertical="center"/>
    </xf>
    <xf numFmtId="177" fontId="22" fillId="0" borderId="22" xfId="5" applyNumberFormat="1" applyFont="1" applyBorder="1" applyAlignment="1">
      <alignment horizontal="center" vertical="center"/>
    </xf>
    <xf numFmtId="0" fontId="21" fillId="9" borderId="22" xfId="5" applyFont="1" applyFill="1" applyBorder="1" applyAlignment="1">
      <alignment horizontal="center" vertical="center"/>
    </xf>
    <xf numFmtId="0" fontId="16" fillId="9" borderId="22" xfId="5" applyFont="1" applyFill="1" applyBorder="1" applyAlignment="1">
      <alignment horizontal="center" vertical="center"/>
    </xf>
    <xf numFmtId="0" fontId="23" fillId="9" borderId="22" xfId="5" applyFont="1" applyFill="1" applyBorder="1" applyAlignment="1">
      <alignment horizontal="center" vertical="center"/>
    </xf>
    <xf numFmtId="178" fontId="15" fillId="10" borderId="22" xfId="5" applyNumberFormat="1" applyFont="1" applyFill="1" applyBorder="1">
      <alignment vertical="center"/>
    </xf>
    <xf numFmtId="0" fontId="15" fillId="10" borderId="22" xfId="5" applyFont="1" applyFill="1" applyBorder="1" applyAlignment="1">
      <alignment horizontal="center" vertical="center"/>
    </xf>
    <xf numFmtId="0" fontId="11" fillId="10" borderId="22" xfId="5" applyFont="1" applyFill="1" applyBorder="1">
      <alignment vertical="center"/>
    </xf>
    <xf numFmtId="0" fontId="11" fillId="10" borderId="22" xfId="5" applyFont="1" applyFill="1" applyBorder="1" applyAlignment="1">
      <alignment horizontal="center" vertical="center"/>
    </xf>
    <xf numFmtId="179" fontId="11" fillId="0" borderId="0" xfId="5" applyNumberFormat="1" applyFont="1" applyAlignment="1">
      <alignment horizontal="center" vertical="center"/>
    </xf>
    <xf numFmtId="179" fontId="11" fillId="0" borderId="23" xfId="5" applyNumberFormat="1" applyFont="1" applyBorder="1" applyAlignment="1">
      <alignment horizontal="center" vertical="center"/>
    </xf>
    <xf numFmtId="0" fontId="11" fillId="11" borderId="23" xfId="5" applyFont="1" applyFill="1" applyBorder="1" applyAlignment="1">
      <alignment horizontal="center" vertical="center"/>
    </xf>
    <xf numFmtId="179" fontId="11" fillId="0" borderId="26" xfId="5" applyNumberFormat="1" applyFont="1" applyBorder="1" applyAlignment="1">
      <alignment horizontal="center" vertical="center"/>
    </xf>
    <xf numFmtId="0" fontId="11" fillId="13" borderId="26" xfId="5" applyFont="1" applyFill="1" applyBorder="1" applyAlignment="1">
      <alignment horizontal="center" vertical="center"/>
    </xf>
    <xf numFmtId="0" fontId="11" fillId="0" borderId="22" xfId="5" applyFont="1" applyBorder="1">
      <alignment vertical="center"/>
    </xf>
    <xf numFmtId="180" fontId="15" fillId="0" borderId="22" xfId="5" applyNumberFormat="1" applyFont="1" applyBorder="1" applyAlignment="1">
      <alignment horizontal="center" vertical="center"/>
    </xf>
    <xf numFmtId="0" fontId="13" fillId="14" borderId="22" xfId="5" applyFont="1" applyFill="1" applyBorder="1" applyAlignment="1">
      <alignment horizontal="center" vertical="center"/>
    </xf>
    <xf numFmtId="177" fontId="22" fillId="0" borderId="0" xfId="5" applyNumberFormat="1" applyFont="1" applyAlignment="1">
      <alignment horizontal="center" vertical="center"/>
    </xf>
    <xf numFmtId="177" fontId="15" fillId="0" borderId="0" xfId="5" applyNumberFormat="1" applyFont="1" applyAlignment="1">
      <alignment horizontal="center" vertical="center"/>
    </xf>
    <xf numFmtId="177" fontId="21" fillId="0" borderId="0" xfId="5" applyNumberFormat="1" applyFont="1" applyAlignment="1">
      <alignment horizontal="center" vertical="center"/>
    </xf>
    <xf numFmtId="0" fontId="26" fillId="0" borderId="0" xfId="9" applyFont="1">
      <alignment vertical="center"/>
    </xf>
    <xf numFmtId="0" fontId="15" fillId="0" borderId="0" xfId="5" applyFont="1" applyAlignment="1">
      <alignment horizontal="left" vertical="center"/>
    </xf>
    <xf numFmtId="0" fontId="4" fillId="0" borderId="21" xfId="5" applyFont="1" applyBorder="1">
      <alignment vertical="center"/>
    </xf>
    <xf numFmtId="0" fontId="3" fillId="0" borderId="0" xfId="5" applyFont="1">
      <alignment vertical="center"/>
    </xf>
    <xf numFmtId="14" fontId="15" fillId="0" borderId="0" xfId="5" applyNumberFormat="1" applyFont="1">
      <alignment vertical="center"/>
    </xf>
    <xf numFmtId="0" fontId="15" fillId="7" borderId="0" xfId="5" applyFont="1" applyFill="1" applyAlignment="1">
      <alignment horizontal="center" vertical="center"/>
    </xf>
    <xf numFmtId="14" fontId="15" fillId="0" borderId="0" xfId="5" applyNumberFormat="1" applyFont="1" applyAlignment="1">
      <alignment horizontal="center" vertical="center"/>
    </xf>
    <xf numFmtId="182" fontId="15" fillId="0" borderId="0" xfId="5" applyNumberFormat="1" applyFont="1">
      <alignment vertical="center"/>
    </xf>
    <xf numFmtId="177" fontId="16" fillId="0" borderId="0" xfId="5" applyNumberFormat="1" applyFont="1" applyAlignment="1">
      <alignment horizontal="center" vertical="center"/>
    </xf>
    <xf numFmtId="177" fontId="16" fillId="0" borderId="0" xfId="5" applyNumberFormat="1" applyFont="1">
      <alignment vertical="center"/>
    </xf>
    <xf numFmtId="14" fontId="25" fillId="4" borderId="29" xfId="0" applyNumberFormat="1" applyFont="1" applyFill="1" applyBorder="1" applyAlignment="1">
      <alignment horizontal="left" vertical="center" wrapText="1" indent="1"/>
    </xf>
    <xf numFmtId="0" fontId="11" fillId="3" borderId="0" xfId="5" applyFont="1" applyFill="1">
      <alignment vertical="center"/>
    </xf>
    <xf numFmtId="180" fontId="15" fillId="3" borderId="22" xfId="5" applyNumberFormat="1" applyFont="1" applyFill="1" applyBorder="1" applyAlignment="1">
      <alignment horizontal="center" vertical="center"/>
    </xf>
    <xf numFmtId="177" fontId="15" fillId="3" borderId="22" xfId="5" applyNumberFormat="1" applyFont="1" applyFill="1" applyBorder="1" applyAlignment="1">
      <alignment horizontal="center" vertical="center"/>
    </xf>
    <xf numFmtId="0" fontId="2" fillId="0" borderId="0" xfId="5" applyFont="1">
      <alignment vertical="center"/>
    </xf>
    <xf numFmtId="0" fontId="12" fillId="0" borderId="0" xfId="5" applyFont="1">
      <alignment vertical="center"/>
    </xf>
    <xf numFmtId="0" fontId="28" fillId="0" borderId="0" xfId="5" applyFont="1">
      <alignment vertical="center"/>
    </xf>
    <xf numFmtId="0" fontId="29" fillId="0" borderId="0" xfId="5" applyFont="1">
      <alignment vertical="center"/>
    </xf>
    <xf numFmtId="38" fontId="0" fillId="15" borderId="26" xfId="7" applyFont="1" applyFill="1" applyBorder="1">
      <alignment vertical="center"/>
    </xf>
    <xf numFmtId="181" fontId="0" fillId="0" borderId="26" xfId="8" applyNumberFormat="1" applyFont="1" applyBorder="1">
      <alignment vertical="center"/>
    </xf>
    <xf numFmtId="0" fontId="13" fillId="16" borderId="26" xfId="5" applyFont="1" applyFill="1" applyBorder="1" applyAlignment="1">
      <alignment horizontal="center" vertical="center"/>
    </xf>
    <xf numFmtId="6" fontId="13" fillId="16" borderId="26" xfId="6" applyFont="1" applyFill="1" applyBorder="1" applyAlignment="1">
      <alignment horizontal="center" vertical="center" wrapText="1"/>
    </xf>
    <xf numFmtId="14" fontId="13" fillId="16" borderId="26" xfId="5" applyNumberFormat="1" applyFont="1" applyFill="1" applyBorder="1" applyAlignment="1">
      <alignment horizontal="center" vertical="center"/>
    </xf>
    <xf numFmtId="56" fontId="5" fillId="0" borderId="26" xfId="5" applyNumberFormat="1" applyBorder="1">
      <alignment vertical="center"/>
    </xf>
    <xf numFmtId="38" fontId="0" fillId="0" borderId="26" xfId="7" applyFont="1" applyFill="1" applyBorder="1">
      <alignment vertical="center"/>
    </xf>
    <xf numFmtId="56" fontId="2" fillId="0" borderId="26" xfId="5" applyNumberFormat="1" applyFont="1" applyBorder="1">
      <alignment vertical="center"/>
    </xf>
    <xf numFmtId="0" fontId="16" fillId="4" borderId="26" xfId="5" applyFont="1" applyFill="1" applyBorder="1">
      <alignment vertical="center"/>
    </xf>
    <xf numFmtId="0" fontId="16" fillId="4" borderId="26" xfId="5" applyFont="1" applyFill="1" applyBorder="1" applyAlignment="1">
      <alignment horizontal="right" vertical="center"/>
    </xf>
    <xf numFmtId="0" fontId="1" fillId="0" borderId="0" xfId="5" applyFont="1">
      <alignment vertical="center"/>
    </xf>
    <xf numFmtId="0" fontId="11" fillId="19" borderId="30" xfId="5" applyFont="1" applyFill="1" applyBorder="1" applyAlignment="1">
      <alignment horizontal="center" vertical="center"/>
    </xf>
    <xf numFmtId="179" fontId="11" fillId="0" borderId="30" xfId="5" applyNumberFormat="1" applyFont="1" applyBorder="1" applyAlignment="1">
      <alignment horizontal="center" vertical="center"/>
    </xf>
    <xf numFmtId="179" fontId="11" fillId="4" borderId="23" xfId="5" applyNumberFormat="1" applyFont="1" applyFill="1" applyBorder="1" applyAlignment="1">
      <alignment horizontal="center" vertical="center"/>
    </xf>
    <xf numFmtId="179" fontId="11" fillId="4" borderId="26" xfId="5" applyNumberFormat="1" applyFont="1" applyFill="1" applyBorder="1" applyAlignment="1">
      <alignment horizontal="center" vertical="center"/>
    </xf>
    <xf numFmtId="0" fontId="5" fillId="0" borderId="31" xfId="5" applyBorder="1">
      <alignment vertical="center"/>
    </xf>
    <xf numFmtId="14" fontId="5" fillId="0" borderId="31" xfId="5" applyNumberFormat="1" applyBorder="1" applyAlignment="1">
      <alignment horizontal="center" vertical="center"/>
    </xf>
    <xf numFmtId="0" fontId="5" fillId="0" borderId="31" xfId="5" applyBorder="1" applyAlignment="1">
      <alignment horizontal="center" vertical="center"/>
    </xf>
    <xf numFmtId="0" fontId="12" fillId="5" borderId="31" xfId="5" applyFont="1" applyFill="1" applyBorder="1" applyAlignment="1">
      <alignment horizontal="center" vertical="center"/>
    </xf>
    <xf numFmtId="0" fontId="30" fillId="0" borderId="0" xfId="5" applyFont="1">
      <alignment vertical="center"/>
    </xf>
    <xf numFmtId="0" fontId="5" fillId="4" borderId="31" xfId="5" applyFill="1" applyBorder="1" applyAlignment="1">
      <alignment horizontal="center" vertical="center"/>
    </xf>
    <xf numFmtId="0" fontId="31" fillId="0" borderId="33" xfId="5" applyFont="1" applyBorder="1" applyAlignment="1">
      <alignment horizontal="center" vertical="center"/>
    </xf>
    <xf numFmtId="0" fontId="31" fillId="0" borderId="34" xfId="5" applyFont="1" applyBorder="1" applyAlignment="1">
      <alignment horizontal="center" vertical="center"/>
    </xf>
    <xf numFmtId="176" fontId="16" fillId="0" borderId="34" xfId="5" applyNumberFormat="1" applyFont="1" applyBorder="1" applyAlignment="1">
      <alignment horizontal="center" vertical="center"/>
    </xf>
    <xf numFmtId="0" fontId="31" fillId="0" borderId="35" xfId="5" applyFont="1" applyBorder="1" applyAlignment="1">
      <alignment horizontal="center" vertical="center"/>
    </xf>
    <xf numFmtId="0" fontId="15" fillId="0" borderId="36" xfId="5" applyFont="1" applyBorder="1">
      <alignment vertical="center"/>
    </xf>
    <xf numFmtId="0" fontId="15" fillId="0" borderId="32" xfId="5" applyFont="1" applyBorder="1">
      <alignment vertical="center"/>
    </xf>
    <xf numFmtId="176" fontId="15" fillId="0" borderId="32" xfId="5" applyNumberFormat="1" applyFont="1" applyBorder="1" applyAlignment="1">
      <alignment horizontal="center" vertical="center"/>
    </xf>
    <xf numFmtId="14" fontId="15" fillId="0" borderId="37" xfId="5" applyNumberFormat="1" applyFont="1" applyBorder="1">
      <alignment vertical="center"/>
    </xf>
    <xf numFmtId="0" fontId="15" fillId="0" borderId="38" xfId="5" applyFont="1" applyBorder="1">
      <alignment vertical="center"/>
    </xf>
    <xf numFmtId="0" fontId="15" fillId="0" borderId="39" xfId="5" applyFont="1" applyBorder="1">
      <alignment vertical="center"/>
    </xf>
    <xf numFmtId="176" fontId="15" fillId="0" borderId="39" xfId="5" applyNumberFormat="1" applyFont="1" applyBorder="1" applyAlignment="1">
      <alignment horizontal="center" vertical="center"/>
    </xf>
    <xf numFmtId="14" fontId="15" fillId="4" borderId="37" xfId="5" applyNumberFormat="1" applyFont="1" applyFill="1" applyBorder="1">
      <alignment vertical="center"/>
    </xf>
    <xf numFmtId="38" fontId="15" fillId="0" borderId="10" xfId="7" applyFont="1" applyFill="1" applyBorder="1" applyAlignment="1">
      <alignment horizontal="center" vertical="center"/>
    </xf>
    <xf numFmtId="38" fontId="15" fillId="0" borderId="7" xfId="7" applyFont="1" applyFill="1" applyBorder="1" applyAlignment="1">
      <alignment horizontal="center" vertical="center"/>
    </xf>
    <xf numFmtId="38" fontId="15" fillId="0" borderId="1" xfId="7" applyFont="1" applyFill="1" applyBorder="1" applyAlignment="1">
      <alignment horizontal="center" vertical="center"/>
    </xf>
    <xf numFmtId="38" fontId="15" fillId="0" borderId="8" xfId="7" applyFont="1" applyFill="1" applyBorder="1" applyAlignment="1">
      <alignment horizontal="center" vertical="center"/>
    </xf>
    <xf numFmtId="0" fontId="15" fillId="0" borderId="9" xfId="5" applyFont="1" applyBorder="1">
      <alignment vertical="center"/>
    </xf>
    <xf numFmtId="0" fontId="15" fillId="0" borderId="8" xfId="5" applyFont="1" applyBorder="1">
      <alignment vertical="center"/>
    </xf>
    <xf numFmtId="0" fontId="15" fillId="0" borderId="11" xfId="5" applyFont="1" applyBorder="1">
      <alignment vertical="center"/>
    </xf>
    <xf numFmtId="0" fontId="15" fillId="0" borderId="1" xfId="5" applyFont="1" applyBorder="1">
      <alignment vertical="center"/>
    </xf>
    <xf numFmtId="6" fontId="15" fillId="0" borderId="12" xfId="7" applyNumberFormat="1" applyFont="1" applyFill="1" applyBorder="1" applyAlignment="1">
      <alignment horizontal="center" vertical="center"/>
    </xf>
    <xf numFmtId="6" fontId="15" fillId="0" borderId="10" xfId="7" applyNumberFormat="1" applyFont="1" applyFill="1" applyBorder="1" applyAlignment="1">
      <alignment horizontal="center" vertical="center"/>
    </xf>
    <xf numFmtId="0" fontId="19" fillId="0" borderId="18" xfId="5" applyFont="1" applyBorder="1" applyAlignment="1">
      <alignment horizontal="center" vertical="center"/>
    </xf>
    <xf numFmtId="0" fontId="18" fillId="0" borderId="18" xfId="5" applyFont="1" applyBorder="1" applyAlignment="1">
      <alignment horizontal="right" vertical="center"/>
    </xf>
    <xf numFmtId="14" fontId="16" fillId="4" borderId="20" xfId="5" applyNumberFormat="1" applyFont="1" applyFill="1" applyBorder="1" applyAlignment="1">
      <alignment horizontal="center" vertical="center"/>
    </xf>
    <xf numFmtId="14" fontId="16" fillId="4" borderId="19" xfId="5" applyNumberFormat="1" applyFont="1" applyFill="1" applyBorder="1" applyAlignment="1">
      <alignment horizontal="center" vertical="center"/>
    </xf>
    <xf numFmtId="14" fontId="16" fillId="4" borderId="17" xfId="5" applyNumberFormat="1" applyFont="1" applyFill="1" applyBorder="1" applyAlignment="1">
      <alignment horizontal="center" vertical="center"/>
    </xf>
    <xf numFmtId="14" fontId="16" fillId="4" borderId="16" xfId="5" applyNumberFormat="1" applyFont="1" applyFill="1" applyBorder="1" applyAlignment="1">
      <alignment horizontal="center" vertical="center"/>
    </xf>
    <xf numFmtId="0" fontId="15" fillId="0" borderId="0" xfId="5" applyFont="1" applyAlignment="1">
      <alignment horizontal="left" vertical="center"/>
    </xf>
    <xf numFmtId="38" fontId="15" fillId="0" borderId="13" xfId="7" applyFont="1" applyFill="1" applyBorder="1" applyAlignment="1">
      <alignment horizontal="center" vertical="center"/>
    </xf>
    <xf numFmtId="0" fontId="16" fillId="6" borderId="6" xfId="5" applyFont="1" applyFill="1" applyBorder="1" applyAlignment="1">
      <alignment horizontal="center" vertical="center"/>
    </xf>
    <xf numFmtId="0" fontId="16" fillId="6" borderId="5" xfId="5" applyFont="1" applyFill="1" applyBorder="1" applyAlignment="1">
      <alignment horizontal="center" vertical="center"/>
    </xf>
    <xf numFmtId="0" fontId="15" fillId="0" borderId="11" xfId="5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/>
    </xf>
    <xf numFmtId="0" fontId="15" fillId="0" borderId="14" xfId="5" applyFont="1" applyBorder="1" applyAlignment="1">
      <alignment horizontal="left" vertical="center"/>
    </xf>
    <xf numFmtId="0" fontId="15" fillId="0" borderId="13" xfId="5" applyFont="1" applyBorder="1" applyAlignment="1">
      <alignment horizontal="left" vertical="center"/>
    </xf>
    <xf numFmtId="0" fontId="5" fillId="0" borderId="18" xfId="5" applyBorder="1" applyAlignment="1">
      <alignment horizontal="center" vertical="center"/>
    </xf>
    <xf numFmtId="0" fontId="28" fillId="15" borderId="18" xfId="5" applyFont="1" applyFill="1" applyBorder="1" applyAlignment="1">
      <alignment horizontal="center" vertical="center"/>
    </xf>
    <xf numFmtId="14" fontId="16" fillId="7" borderId="20" xfId="5" applyNumberFormat="1" applyFont="1" applyFill="1" applyBorder="1" applyAlignment="1">
      <alignment horizontal="center" vertical="center"/>
    </xf>
    <xf numFmtId="14" fontId="16" fillId="7" borderId="19" xfId="5" applyNumberFormat="1" applyFont="1" applyFill="1" applyBorder="1" applyAlignment="1">
      <alignment horizontal="center" vertical="center"/>
    </xf>
    <xf numFmtId="14" fontId="16" fillId="7" borderId="17" xfId="5" applyNumberFormat="1" applyFont="1" applyFill="1" applyBorder="1" applyAlignment="1">
      <alignment horizontal="center" vertical="center"/>
    </xf>
    <xf numFmtId="14" fontId="16" fillId="7" borderId="16" xfId="5" applyNumberFormat="1" applyFont="1" applyFill="1" applyBorder="1" applyAlignment="1">
      <alignment horizontal="center" vertical="center"/>
    </xf>
    <xf numFmtId="14" fontId="12" fillId="7" borderId="18" xfId="5" applyNumberFormat="1" applyFont="1" applyFill="1" applyBorder="1" applyAlignment="1">
      <alignment horizontal="center" vertical="center"/>
    </xf>
    <xf numFmtId="0" fontId="22" fillId="4" borderId="0" xfId="5" applyFont="1" applyFill="1" applyAlignment="1">
      <alignment horizontal="center" vertical="center"/>
    </xf>
    <xf numFmtId="0" fontId="13" fillId="18" borderId="30" xfId="5" applyFont="1" applyFill="1" applyBorder="1" applyAlignment="1">
      <alignment horizontal="center" vertical="center"/>
    </xf>
    <xf numFmtId="0" fontId="15" fillId="10" borderId="22" xfId="5" applyFont="1" applyFill="1" applyBorder="1" applyAlignment="1">
      <alignment horizontal="center" vertical="center"/>
    </xf>
    <xf numFmtId="0" fontId="13" fillId="17" borderId="25" xfId="5" applyFont="1" applyFill="1" applyBorder="1" applyAlignment="1">
      <alignment horizontal="center" vertical="center"/>
    </xf>
    <xf numFmtId="0" fontId="13" fillId="17" borderId="24" xfId="5" applyFont="1" applyFill="1" applyBorder="1" applyAlignment="1">
      <alignment horizontal="center" vertical="center"/>
    </xf>
    <xf numFmtId="0" fontId="13" fillId="12" borderId="24" xfId="5" applyFont="1" applyFill="1" applyBorder="1" applyAlignment="1">
      <alignment horizontal="center" vertical="center"/>
    </xf>
    <xf numFmtId="0" fontId="13" fillId="8" borderId="28" xfId="5" applyFont="1" applyFill="1" applyBorder="1" applyAlignment="1">
      <alignment horizontal="center" vertical="center"/>
    </xf>
    <xf numFmtId="0" fontId="13" fillId="8" borderId="27" xfId="5" applyFont="1" applyFill="1" applyBorder="1" applyAlignment="1">
      <alignment horizontal="center" vertical="center"/>
    </xf>
    <xf numFmtId="0" fontId="13" fillId="12" borderId="25" xfId="5" applyFont="1" applyFill="1" applyBorder="1" applyAlignment="1">
      <alignment horizontal="center" vertical="center"/>
    </xf>
    <xf numFmtId="38" fontId="15" fillId="0" borderId="13" xfId="7" applyFont="1" applyFill="1" applyBorder="1" applyAlignment="1">
      <alignment horizontal="right" vertical="center"/>
    </xf>
    <xf numFmtId="6" fontId="15" fillId="0" borderId="12" xfId="7" applyNumberFormat="1" applyFont="1" applyFill="1" applyBorder="1" applyAlignment="1">
      <alignment horizontal="right" vertical="center"/>
    </xf>
    <xf numFmtId="38" fontId="15" fillId="0" borderId="1" xfId="7" applyFont="1" applyFill="1" applyBorder="1" applyAlignment="1">
      <alignment horizontal="right" vertical="center"/>
    </xf>
    <xf numFmtId="6" fontId="15" fillId="0" borderId="10" xfId="7" applyNumberFormat="1" applyFont="1" applyFill="1" applyBorder="1" applyAlignment="1">
      <alignment horizontal="right" vertical="center"/>
    </xf>
    <xf numFmtId="38" fontId="15" fillId="0" borderId="10" xfId="7" applyFont="1" applyFill="1" applyBorder="1" applyAlignment="1">
      <alignment horizontal="right" vertical="center"/>
    </xf>
    <xf numFmtId="38" fontId="15" fillId="0" borderId="8" xfId="7" applyFont="1" applyFill="1" applyBorder="1" applyAlignment="1">
      <alignment horizontal="right" vertical="center"/>
    </xf>
    <xf numFmtId="38" fontId="15" fillId="0" borderId="7" xfId="7" applyFont="1" applyFill="1" applyBorder="1" applyAlignment="1">
      <alignment horizontal="right" vertical="center"/>
    </xf>
    <xf numFmtId="14" fontId="5" fillId="0" borderId="0" xfId="5" applyNumberFormat="1" applyAlignment="1">
      <alignment horizontal="center" vertical="center"/>
    </xf>
    <xf numFmtId="0" fontId="5" fillId="7" borderId="21" xfId="5" applyFill="1" applyBorder="1" applyAlignment="1">
      <alignment horizontal="center" vertical="center"/>
    </xf>
    <xf numFmtId="14" fontId="5" fillId="4" borderId="21" xfId="5" applyNumberFormat="1" applyFill="1" applyBorder="1" applyAlignment="1">
      <alignment horizontal="left" vertical="center"/>
    </xf>
    <xf numFmtId="179" fontId="11" fillId="4" borderId="30" xfId="5" applyNumberFormat="1" applyFont="1" applyFill="1" applyBorder="1" applyAlignment="1">
      <alignment horizontal="left" vertical="center"/>
    </xf>
    <xf numFmtId="179" fontId="11" fillId="0" borderId="30" xfId="5" applyNumberFormat="1" applyFont="1" applyBorder="1" applyAlignment="1">
      <alignment horizontal="left" vertical="center"/>
    </xf>
    <xf numFmtId="56" fontId="5" fillId="0" borderId="26" xfId="5" applyNumberFormat="1" applyFill="1" applyBorder="1">
      <alignment vertical="center"/>
    </xf>
    <xf numFmtId="181" fontId="0" fillId="0" borderId="26" xfId="8" applyNumberFormat="1" applyFont="1" applyFill="1" applyBorder="1">
      <alignment vertical="center"/>
    </xf>
    <xf numFmtId="14" fontId="5" fillId="0" borderId="21" xfId="5" applyNumberFormat="1" applyBorder="1" applyAlignment="1">
      <alignment horizontal="left" vertical="center"/>
    </xf>
  </cellXfs>
  <cellStyles count="10">
    <cellStyle name="パーセント 2" xfId="8" xr:uid="{8ED4040B-0164-40A7-85A4-AEACBE63DC8B}"/>
    <cellStyle name="ハイパーリンク" xfId="9" builtinId="8"/>
    <cellStyle name="桁区切り 2" xfId="2" xr:uid="{64E127B6-7D94-47FD-8552-E854DDDC3D95}"/>
    <cellStyle name="桁区切り 3" xfId="4" xr:uid="{DF0D1EE8-6AC0-4BF1-82B6-1EC594552385}"/>
    <cellStyle name="桁区切り 4" xfId="7" xr:uid="{74BB7D6A-B735-414A-83C7-1D172920F4EE}"/>
    <cellStyle name="通貨 2" xfId="6" xr:uid="{1561310A-3825-4ED3-9A44-0FD581941134}"/>
    <cellStyle name="標準" xfId="0" builtinId="0"/>
    <cellStyle name="標準 2" xfId="1" xr:uid="{67196FDA-EE19-4A9C-AB79-6191E352E560}"/>
    <cellStyle name="標準 3" xfId="3" xr:uid="{0CD0BAAE-5DC8-438F-9EDD-675C2C3A3DFE}"/>
    <cellStyle name="標準 4" xfId="5" xr:uid="{EDC27F63-8CCB-403E-9DD2-39A993236DFF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theme="3" tint="0.59996337778862885"/>
        </left>
        <right/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numFmt numFmtId="176" formatCode="0_);[Red]\(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numFmt numFmtId="176" formatCode="0_);[Red]\(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numFmt numFmtId="176" formatCode="0_);[Red]\(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  <vertical style="thin">
          <color theme="3" tint="0.59996337778862885"/>
        </vertical>
        <horizontal style="thin">
          <color theme="3" tint="0.59996337778862885"/>
        </horizontal>
      </border>
    </dxf>
    <dxf>
      <border>
        <top style="thin">
          <color theme="3" tint="0.59996337778862885"/>
        </top>
      </border>
    </dxf>
    <dxf>
      <border diagonalUp="0" diagonalDown="0">
        <left style="thin">
          <color theme="3" tint="0.59996337778862885"/>
        </left>
        <right style="thin">
          <color theme="3" tint="0.59996337778862885"/>
        </right>
        <top style="thin">
          <color theme="3" tint="0.59996337778862885"/>
        </top>
        <bottom style="thin">
          <color theme="3" tint="0.599963377788628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3" tint="0.5999633777886288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Yu Gothic"/>
        <family val="3"/>
        <charset val="128"/>
        <scheme val="minor"/>
      </font>
      <numFmt numFmtId="176" formatCode="0_);[Red]\(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3" tint="0.59996337778862885"/>
        </left>
        <right style="thin">
          <color theme="3" tint="0.59996337778862885"/>
        </right>
        <top/>
        <bottom/>
        <vertical style="thin">
          <color theme="3" tint="0.59996337778862885"/>
        </vertical>
        <horizontal style="thin">
          <color theme="3" tint="0.59996337778862885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235803</xdr:colOff>
      <xdr:row>1</xdr:row>
      <xdr:rowOff>84088</xdr:rowOff>
    </xdr:from>
    <xdr:ext cx="2909771" cy="93762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AF08D4D-BE58-888F-B66B-71FBE9964F21}"/>
            </a:ext>
          </a:extLst>
        </xdr:cNvPr>
        <xdr:cNvSpPr/>
      </xdr:nvSpPr>
      <xdr:spPr>
        <a:xfrm>
          <a:off x="5493603" y="265063"/>
          <a:ext cx="290977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=TODAY()</a:t>
          </a:r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7</xdr:col>
      <xdr:colOff>259228</xdr:colOff>
      <xdr:row>3</xdr:row>
      <xdr:rowOff>246013</xdr:rowOff>
    </xdr:from>
    <xdr:ext cx="7987378" cy="864789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CA3704B-899C-D87C-E391-D41D49CC1B20}"/>
            </a:ext>
          </a:extLst>
        </xdr:cNvPr>
        <xdr:cNvSpPr/>
      </xdr:nvSpPr>
      <xdr:spPr>
        <a:xfrm>
          <a:off x="5517028" y="969913"/>
          <a:ext cx="7987378" cy="86478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=DATEDIF(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古い日付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新しい日付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,"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単位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")</a:t>
          </a:r>
        </a:p>
      </xdr:txBody>
    </xdr:sp>
    <xdr:clientData/>
  </xdr:oneCellAnchor>
  <xdr:oneCellAnchor>
    <xdr:from>
      <xdr:col>7</xdr:col>
      <xdr:colOff>302398</xdr:colOff>
      <xdr:row>6</xdr:row>
      <xdr:rowOff>36463</xdr:rowOff>
    </xdr:from>
    <xdr:ext cx="2586093" cy="86478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5D788BA-A798-214B-6962-C1E106F28B9D}"/>
            </a:ext>
          </a:extLst>
        </xdr:cNvPr>
        <xdr:cNvSpPr/>
      </xdr:nvSpPr>
      <xdr:spPr>
        <a:xfrm>
          <a:off x="5560198" y="1550938"/>
          <a:ext cx="2586093" cy="86478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=YEAR(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</xdr:txBody>
    </xdr:sp>
    <xdr:clientData/>
  </xdr:oneCellAnchor>
  <xdr:oneCellAnchor>
    <xdr:from>
      <xdr:col>7</xdr:col>
      <xdr:colOff>316729</xdr:colOff>
      <xdr:row>8</xdr:row>
      <xdr:rowOff>150763</xdr:rowOff>
    </xdr:from>
    <xdr:ext cx="3128933" cy="864789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FA4DE99-13E9-5DDE-AF03-012EE8E8EDCA}"/>
            </a:ext>
          </a:extLst>
        </xdr:cNvPr>
        <xdr:cNvSpPr/>
      </xdr:nvSpPr>
      <xdr:spPr>
        <a:xfrm>
          <a:off x="5574529" y="2103388"/>
          <a:ext cx="3128933" cy="86478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=MONTH(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</xdr:txBody>
    </xdr:sp>
    <xdr:clientData/>
  </xdr:oneCellAnchor>
  <xdr:oneCellAnchor>
    <xdr:from>
      <xdr:col>14</xdr:col>
      <xdr:colOff>169819</xdr:colOff>
      <xdr:row>5</xdr:row>
      <xdr:rowOff>246013</xdr:rowOff>
    </xdr:from>
    <xdr:ext cx="2394053" cy="864789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D61E764-4C46-1955-4C0F-27AAF252C2D8}"/>
            </a:ext>
          </a:extLst>
        </xdr:cNvPr>
        <xdr:cNvSpPr/>
      </xdr:nvSpPr>
      <xdr:spPr>
        <a:xfrm>
          <a:off x="9485269" y="1512838"/>
          <a:ext cx="2394053" cy="86478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=DAY(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</xdr:txBody>
    </xdr:sp>
    <xdr:clientData/>
  </xdr:oneCellAnchor>
  <xdr:oneCellAnchor>
    <xdr:from>
      <xdr:col>14</xdr:col>
      <xdr:colOff>164197</xdr:colOff>
      <xdr:row>8</xdr:row>
      <xdr:rowOff>179338</xdr:rowOff>
    </xdr:from>
    <xdr:ext cx="3681649" cy="864789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3873289-9D4F-D720-6CBE-9B5AEC7E9E26}"/>
            </a:ext>
          </a:extLst>
        </xdr:cNvPr>
        <xdr:cNvSpPr/>
      </xdr:nvSpPr>
      <xdr:spPr>
        <a:xfrm>
          <a:off x="9479647" y="2131963"/>
          <a:ext cx="3681649" cy="86478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=TEXT(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,"aaa")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714003</xdr:colOff>
      <xdr:row>9</xdr:row>
      <xdr:rowOff>174171</xdr:rowOff>
    </xdr:from>
    <xdr:ext cx="4246739" cy="100578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B1C8919-9031-46AD-81E9-C2C8C62CBAC1}"/>
            </a:ext>
          </a:extLst>
        </xdr:cNvPr>
        <xdr:cNvSpPr/>
      </xdr:nvSpPr>
      <xdr:spPr>
        <a:xfrm>
          <a:off x="1563089" y="2329542"/>
          <a:ext cx="4246739" cy="100578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=DATE(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年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月</a:t>
          </a:r>
          <a:r>
            <a:rPr lang="en-US" altLang="ja-JP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4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</a:t>
          </a:r>
          <a:r>
            <a:rPr lang="en-US" altLang="ja-JP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1600418</xdr:colOff>
      <xdr:row>10</xdr:row>
      <xdr:rowOff>59532</xdr:rowOff>
    </xdr:from>
    <xdr:ext cx="2474652" cy="69313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18C880A-4AF2-4991-9EA3-77FA0EFA6974}"/>
            </a:ext>
          </a:extLst>
        </xdr:cNvPr>
        <xdr:cNvSpPr/>
      </xdr:nvSpPr>
      <xdr:spPr>
        <a:xfrm>
          <a:off x="2541012" y="2583657"/>
          <a:ext cx="2474652" cy="69313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=MONTH(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  <a:endParaRPr lang="ja-JP" altLang="en-US" sz="2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1</xdr:col>
      <xdr:colOff>1345406</xdr:colOff>
      <xdr:row>12</xdr:row>
      <xdr:rowOff>29766</xdr:rowOff>
    </xdr:from>
    <xdr:ext cx="2443849" cy="693138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5CFAC7C-8C3E-D737-38A4-544E7C2B7145}"/>
            </a:ext>
          </a:extLst>
        </xdr:cNvPr>
        <xdr:cNvSpPr/>
      </xdr:nvSpPr>
      <xdr:spPr>
        <a:xfrm>
          <a:off x="2286000" y="3030141"/>
          <a:ext cx="2443849" cy="69313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=DAY(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日付</a:t>
          </a:r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  <a:endParaRPr lang="ja-JP" altLang="en-US" sz="2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239054</xdr:rowOff>
    </xdr:from>
    <xdr:ext cx="3414909" cy="137960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BABB8B2-5FAD-A60A-001F-EC1227F2636E}"/>
            </a:ext>
          </a:extLst>
        </xdr:cNvPr>
        <xdr:cNvSpPr/>
      </xdr:nvSpPr>
      <xdr:spPr>
        <a:xfrm>
          <a:off x="0" y="4210246"/>
          <a:ext cx="3414909" cy="137960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chemeClr val="accent4">
              <a:lumMod val="75000"/>
            </a:schemeClr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EXCEL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のデータを使い</a:t>
          </a:r>
          <a:endParaRPr lang="en-US" altLang="ja-JP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Word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と連携</a:t>
          </a:r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(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差し込み印刷）</a:t>
          </a:r>
          <a:endParaRPr lang="en-US" altLang="ja-JP" sz="20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DM</a:t>
          </a:r>
          <a:r>
            <a:rPr lang="ja-JP" altLang="en-US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を作成する</a:t>
          </a:r>
        </a:p>
      </xdr:txBody>
    </xdr:sp>
    <xdr:clientData/>
  </xdr:oneCellAnchor>
  <xdr:twoCellAnchor>
    <xdr:from>
      <xdr:col>7</xdr:col>
      <xdr:colOff>600809</xdr:colOff>
      <xdr:row>2</xdr:row>
      <xdr:rowOff>153865</xdr:rowOff>
    </xdr:from>
    <xdr:to>
      <xdr:col>19</xdr:col>
      <xdr:colOff>43963</xdr:colOff>
      <xdr:row>18</xdr:row>
      <xdr:rowOff>146538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D34E6C19-CACD-4C49-BBC9-7B78219EB5E1}"/>
            </a:ext>
          </a:extLst>
        </xdr:cNvPr>
        <xdr:cNvGrpSpPr/>
      </xdr:nvGrpSpPr>
      <xdr:grpSpPr>
        <a:xfrm>
          <a:off x="6359771" y="534865"/>
          <a:ext cx="7707923" cy="3883269"/>
          <a:chOff x="805962" y="564173"/>
          <a:chExt cx="7707923" cy="3883269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3A4869B5-C504-4190-77D7-D2B6F4DB3883}"/>
              </a:ext>
            </a:extLst>
          </xdr:cNvPr>
          <xdr:cNvSpPr txBox="1"/>
        </xdr:nvSpPr>
        <xdr:spPr>
          <a:xfrm>
            <a:off x="5070231" y="564173"/>
            <a:ext cx="3443654" cy="3883269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19050" cmpd="sng">
            <a:solidFill>
              <a:schemeClr val="accent5">
                <a:lumMod val="75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例）会員向け</a:t>
            </a:r>
            <a:r>
              <a:rPr kumimoji="1" lang="en-US" altLang="ja-JP" sz="1100"/>
              <a:t>DM</a:t>
            </a:r>
          </a:p>
          <a:p>
            <a:endParaRPr kumimoji="1" lang="en-US" altLang="ja-JP" sz="1100"/>
          </a:p>
          <a:p>
            <a:r>
              <a:rPr kumimoji="1" lang="ja-JP" altLang="en-US" sz="1100"/>
              <a:t>●● 様</a:t>
            </a:r>
            <a:endParaRPr kumimoji="1" lang="en-US" altLang="ja-JP" sz="1100"/>
          </a:p>
          <a:p>
            <a:endParaRPr kumimoji="1" lang="en-US" altLang="ja-JP" sz="1100"/>
          </a:p>
          <a:p>
            <a:r>
              <a:rPr kumimoji="1" lang="ja-JP" altLang="en-US" sz="1100"/>
              <a:t>この度□□では、●●様のバースデー特典として、以下の日付において、</a:t>
            </a:r>
            <a:r>
              <a:rPr kumimoji="1" lang="en-US" altLang="ja-JP" sz="1100"/>
              <a:t>『</a:t>
            </a:r>
            <a:r>
              <a:rPr kumimoji="1" lang="ja-JP" altLang="en-US" sz="1100"/>
              <a:t>スタンプ３つ</a:t>
            </a:r>
            <a:r>
              <a:rPr kumimoji="1" lang="en-US" altLang="ja-JP" sz="1100"/>
              <a:t>GET</a:t>
            </a:r>
            <a:r>
              <a:rPr kumimoji="1" lang="ja-JP" altLang="en-US" sz="1100"/>
              <a:t>デー</a:t>
            </a:r>
            <a:r>
              <a:rPr kumimoji="1" lang="en-US" altLang="ja-JP" sz="1100"/>
              <a:t>』</a:t>
            </a:r>
            <a:r>
              <a:rPr kumimoji="1" lang="ja-JP" altLang="en-US" sz="1100"/>
              <a:t>をご用意しました。</a:t>
            </a:r>
            <a:endParaRPr kumimoji="1" lang="en-US" altLang="ja-JP" sz="1100"/>
          </a:p>
          <a:p>
            <a:endParaRPr kumimoji="1" lang="en-US" altLang="ja-JP" sz="1100"/>
          </a:p>
          <a:p>
            <a:r>
              <a:rPr kumimoji="1" lang="ja-JP" altLang="en-US" sz="1100"/>
              <a:t>また、お誕生日月である「▽月」は、通常料金の半額でサービスをご提供しておりますので、・・・。</a:t>
            </a:r>
            <a:endParaRPr kumimoji="1" lang="en-US" altLang="ja-JP" sz="1100"/>
          </a:p>
          <a:p>
            <a:endParaRPr kumimoji="1" lang="en-US" altLang="ja-JP" sz="1100"/>
          </a:p>
          <a:p>
            <a:r>
              <a:rPr kumimoji="1" lang="ja-JP" altLang="en-US" sz="1100"/>
              <a:t>　：</a:t>
            </a:r>
            <a:endParaRPr kumimoji="1" lang="en-US" altLang="ja-JP" sz="1100"/>
          </a:p>
          <a:p>
            <a:r>
              <a:rPr kumimoji="1" lang="ja-JP" altLang="en-US" sz="1100"/>
              <a:t>　特典対象日：▽月 〇日</a:t>
            </a:r>
            <a:r>
              <a:rPr kumimoji="1" lang="en-US" altLang="ja-JP" sz="1100"/>
              <a:t>(</a:t>
            </a:r>
            <a:r>
              <a:rPr kumimoji="1" lang="ja-JP" altLang="en-US" sz="1100"/>
              <a:t>日</a:t>
            </a:r>
            <a:r>
              <a:rPr kumimoji="1" lang="en-US" altLang="ja-JP" sz="1100"/>
              <a:t>)</a:t>
            </a:r>
          </a:p>
          <a:p>
            <a:r>
              <a:rPr kumimoji="1" lang="ja-JP" altLang="en-US" sz="1100"/>
              <a:t>　：</a:t>
            </a:r>
            <a:endParaRPr kumimoji="1" lang="en-US" altLang="ja-JP" sz="1100"/>
          </a:p>
          <a:p>
            <a:endParaRPr kumimoji="1" lang="en-US" altLang="ja-JP" sz="1100"/>
          </a:p>
          <a:p>
            <a:pPr algn="r"/>
            <a:r>
              <a:rPr kumimoji="1" lang="ja-JP" altLang="en-US" sz="1100"/>
              <a:t>株式会社●□◀</a:t>
            </a:r>
            <a:endParaRPr kumimoji="1" lang="en-US" altLang="ja-JP" sz="1100"/>
          </a:p>
          <a:p>
            <a:pPr algn="r"/>
            <a:r>
              <a:rPr kumimoji="1" lang="ja-JP" altLang="en-US" sz="1100"/>
              <a:t>代表　名無しの御免</a:t>
            </a:r>
            <a:endParaRPr kumimoji="1" lang="en-US" altLang="ja-JP" sz="1100"/>
          </a:p>
          <a:p>
            <a:endParaRPr kumimoji="1" lang="en-US" altLang="ja-JP" sz="1100"/>
          </a:p>
          <a:p>
            <a:endParaRPr kumimoji="1" lang="en-US" altLang="ja-JP" sz="1100"/>
          </a:p>
          <a:p>
            <a:endParaRPr kumimoji="1" lang="en-US" altLang="ja-JP" sz="1100"/>
          </a:p>
          <a:p>
            <a:endParaRPr kumimoji="1" lang="ja-JP" altLang="en-US" sz="1100"/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785EACC1-D649-148E-C426-2D62227F9875}"/>
              </a:ext>
            </a:extLst>
          </xdr:cNvPr>
          <xdr:cNvSpPr/>
        </xdr:nvSpPr>
        <xdr:spPr>
          <a:xfrm>
            <a:off x="5114192" y="967154"/>
            <a:ext cx="373673" cy="300404"/>
          </a:xfrm>
          <a:prstGeom prst="rect">
            <a:avLst/>
          </a:prstGeom>
          <a:noFill/>
          <a:ln w="38100">
            <a:solidFill>
              <a:srgbClr val="FFC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940B5FE8-3DB6-817B-E1DC-C41237B88F99}"/>
              </a:ext>
            </a:extLst>
          </xdr:cNvPr>
          <xdr:cNvCxnSpPr/>
        </xdr:nvCxnSpPr>
        <xdr:spPr>
          <a:xfrm flipV="1">
            <a:off x="805962" y="959827"/>
            <a:ext cx="4278923" cy="234461"/>
          </a:xfrm>
          <a:prstGeom prst="line">
            <a:avLst/>
          </a:prstGeom>
          <a:ln w="57150" cap="rnd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>
            <a:extLst>
              <a:ext uri="{FF2B5EF4-FFF2-40B4-BE49-F238E27FC236}">
                <a16:creationId xmlns:a16="http://schemas.microsoft.com/office/drawing/2014/main" id="{54B41A95-B633-D5D5-9CC4-CE1220ECBA75}"/>
              </a:ext>
            </a:extLst>
          </xdr:cNvPr>
          <xdr:cNvCxnSpPr/>
        </xdr:nvCxnSpPr>
        <xdr:spPr>
          <a:xfrm>
            <a:off x="820615" y="1194288"/>
            <a:ext cx="5377962" cy="351693"/>
          </a:xfrm>
          <a:prstGeom prst="line">
            <a:avLst/>
          </a:prstGeom>
          <a:ln w="57150" cap="rnd"/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BF66DEE-D924-6CDD-34F9-0DE511904DDE}"/>
              </a:ext>
            </a:extLst>
          </xdr:cNvPr>
          <xdr:cNvSpPr/>
        </xdr:nvSpPr>
        <xdr:spPr>
          <a:xfrm>
            <a:off x="6213230" y="1370134"/>
            <a:ext cx="373673" cy="300404"/>
          </a:xfrm>
          <a:prstGeom prst="rect">
            <a:avLst/>
          </a:prstGeom>
          <a:noFill/>
          <a:ln w="38100">
            <a:solidFill>
              <a:srgbClr val="FFC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9" name="直線コネクタ 18">
            <a:extLst>
              <a:ext uri="{FF2B5EF4-FFF2-40B4-BE49-F238E27FC236}">
                <a16:creationId xmlns:a16="http://schemas.microsoft.com/office/drawing/2014/main" id="{BF75C6D3-CBC6-3428-6D2B-B1CE10BA5542}"/>
              </a:ext>
            </a:extLst>
          </xdr:cNvPr>
          <xdr:cNvCxnSpPr/>
        </xdr:nvCxnSpPr>
        <xdr:spPr>
          <a:xfrm>
            <a:off x="2989385" y="1260231"/>
            <a:ext cx="3744057" cy="1150327"/>
          </a:xfrm>
          <a:prstGeom prst="line">
            <a:avLst/>
          </a:prstGeom>
          <a:ln w="57150" cap="rnd">
            <a:solidFill>
              <a:srgbClr val="EE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CD1BFC74-27FE-F190-15B1-591F60FD150B}"/>
              </a:ext>
            </a:extLst>
          </xdr:cNvPr>
          <xdr:cNvSpPr/>
        </xdr:nvSpPr>
        <xdr:spPr>
          <a:xfrm>
            <a:off x="6762749" y="2242038"/>
            <a:ext cx="446943" cy="300404"/>
          </a:xfrm>
          <a:prstGeom prst="rect">
            <a:avLst/>
          </a:prstGeom>
          <a:noFill/>
          <a:ln w="38100">
            <a:solidFill>
              <a:srgbClr val="FFC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2C6019D9-E826-ECDC-0C58-90F4F8BD0118}"/>
              </a:ext>
            </a:extLst>
          </xdr:cNvPr>
          <xdr:cNvSpPr/>
        </xdr:nvSpPr>
        <xdr:spPr>
          <a:xfrm>
            <a:off x="6132635" y="3121269"/>
            <a:ext cx="879230" cy="300404"/>
          </a:xfrm>
          <a:prstGeom prst="rect">
            <a:avLst/>
          </a:prstGeom>
          <a:noFill/>
          <a:ln w="38100">
            <a:solidFill>
              <a:srgbClr val="FFC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22" name="直線コネクタ 21">
            <a:extLst>
              <a:ext uri="{FF2B5EF4-FFF2-40B4-BE49-F238E27FC236}">
                <a16:creationId xmlns:a16="http://schemas.microsoft.com/office/drawing/2014/main" id="{F40F1363-5F70-BA5C-4BB3-FA8AFCA7DDD0}"/>
              </a:ext>
            </a:extLst>
          </xdr:cNvPr>
          <xdr:cNvCxnSpPr/>
        </xdr:nvCxnSpPr>
        <xdr:spPr>
          <a:xfrm>
            <a:off x="4674577" y="1311519"/>
            <a:ext cx="1428750" cy="1868366"/>
          </a:xfrm>
          <a:prstGeom prst="line">
            <a:avLst/>
          </a:prstGeom>
          <a:ln w="57150" cap="rnd">
            <a:solidFill>
              <a:schemeClr val="accent6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17</xdr:row>
      <xdr:rowOff>0</xdr:rowOff>
    </xdr:from>
    <xdr:ext cx="9063404" cy="125104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756604F-4436-469C-97F9-C96D30FBAE3D}"/>
            </a:ext>
          </a:extLst>
        </xdr:cNvPr>
        <xdr:cNvSpPr/>
      </xdr:nvSpPr>
      <xdr:spPr>
        <a:xfrm>
          <a:off x="0" y="3927231"/>
          <a:ext cx="9063404" cy="125104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支払期限：翌月</a:t>
          </a:r>
          <a:r>
            <a:rPr lang="en-US" altLang="ja-JP" sz="66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15</a:t>
          </a:r>
          <a:r>
            <a:rPr lang="ja-JP" altLang="en-US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日まで！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43963</xdr:rowOff>
    </xdr:from>
    <xdr:ext cx="7385538" cy="2796086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EBF296B-4EEC-4613-9A80-DC36C7E8A79E}"/>
            </a:ext>
          </a:extLst>
        </xdr:cNvPr>
        <xdr:cNvSpPr/>
      </xdr:nvSpPr>
      <xdr:spPr>
        <a:xfrm>
          <a:off x="0" y="1663213"/>
          <a:ext cx="7385538" cy="279608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=YEARFRAC(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開始日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終了日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36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基準</a:t>
          </a:r>
          <a:r>
            <a:rPr lang="en-US" altLang="ja-JP" sz="3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  <a:p>
          <a:pPr algn="l"/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イヤーフラクション（フラクション≒分数）</a:t>
          </a:r>
          <a:endParaRPr lang="en-US" altLang="ja-JP" sz="1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開始日から終了日までの日数が年に占める割合を示す</a:t>
          </a:r>
          <a:endParaRPr lang="en-US" altLang="ja-JP" sz="1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例）半年→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50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％</a:t>
          </a:r>
          <a:endParaRPr lang="en-US" altLang="ja-JP" sz="1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800" b="0" cap="none" spc="0">
              <a:ln w="0"/>
              <a:solidFill>
                <a:srgbClr val="EE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基準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は 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1.2.3.4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がある</a:t>
          </a:r>
          <a:endParaRPr lang="en-US" altLang="ja-JP" sz="1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基本的に「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」を使う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65943</xdr:rowOff>
    </xdr:from>
    <xdr:to>
      <xdr:col>10</xdr:col>
      <xdr:colOff>14653</xdr:colOff>
      <xdr:row>22</xdr:row>
      <xdr:rowOff>80596</xdr:rowOff>
    </xdr:to>
    <xdr:sp macro="" textlink="">
      <xdr:nvSpPr>
        <xdr:cNvPr id="2" name="四角形: 1 つの角を丸める 1">
          <a:extLst>
            <a:ext uri="{FF2B5EF4-FFF2-40B4-BE49-F238E27FC236}">
              <a16:creationId xmlns:a16="http://schemas.microsoft.com/office/drawing/2014/main" id="{381C4E89-DAFF-25C7-A2C0-AEF1159F3221}"/>
            </a:ext>
          </a:extLst>
        </xdr:cNvPr>
        <xdr:cNvSpPr/>
      </xdr:nvSpPr>
      <xdr:spPr>
        <a:xfrm>
          <a:off x="0" y="4176347"/>
          <a:ext cx="5150826" cy="1223595"/>
        </a:xfrm>
        <a:prstGeom prst="round1Rect">
          <a:avLst>
            <a:gd name="adj" fmla="val 26555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最もシンプルな</a:t>
          </a:r>
          <a:r>
            <a:rPr kumimoji="1" lang="en-US" altLang="ja-JP" sz="1100">
              <a:solidFill>
                <a:schemeClr val="tx1"/>
              </a:solidFill>
            </a:rPr>
            <a:t>WORKDAY</a:t>
          </a:r>
          <a:r>
            <a:rPr kumimoji="1" lang="ja-JP" altLang="en-US" sz="1100">
              <a:solidFill>
                <a:schemeClr val="tx1"/>
              </a:solidFill>
            </a:rPr>
            <a:t>関数で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あれば、「土日」をまたいで「</a:t>
          </a:r>
          <a:r>
            <a:rPr kumimoji="1" lang="en-US" altLang="ja-JP" sz="1100">
              <a:solidFill>
                <a:schemeClr val="tx1"/>
              </a:solidFill>
            </a:rPr>
            <a:t>5</a:t>
          </a:r>
          <a:r>
            <a:rPr kumimoji="1" lang="ja-JP" altLang="en-US" sz="1100">
              <a:solidFill>
                <a:schemeClr val="tx1"/>
              </a:solidFill>
            </a:rPr>
            <a:t>日間」を計算します。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=WORKDAY(</a:t>
          </a:r>
          <a:r>
            <a:rPr kumimoji="1" lang="ja-JP" altLang="en-US" sz="1100">
              <a:solidFill>
                <a:schemeClr val="tx1"/>
              </a:solidFill>
            </a:rPr>
            <a:t>開始日付</a:t>
          </a:r>
          <a:r>
            <a:rPr kumimoji="1" lang="en-US" altLang="ja-JP" sz="1100">
              <a:solidFill>
                <a:schemeClr val="tx1"/>
              </a:solidFill>
            </a:rPr>
            <a:t>,</a:t>
          </a:r>
          <a:r>
            <a:rPr kumimoji="1" lang="ja-JP" altLang="en-US" sz="1100">
              <a:solidFill>
                <a:schemeClr val="tx1"/>
              </a:solidFill>
            </a:rPr>
            <a:t>土日をまたいで何日後</a:t>
          </a:r>
          <a:r>
            <a:rPr kumimoji="1" lang="en-US" altLang="ja-JP" sz="1100">
              <a:solidFill>
                <a:schemeClr val="tx1"/>
              </a:solidFill>
            </a:rPr>
            <a:t>)</a:t>
          </a:r>
        </a:p>
      </xdr:txBody>
    </xdr:sp>
    <xdr:clientData/>
  </xdr:twoCellAnchor>
  <xdr:twoCellAnchor>
    <xdr:from>
      <xdr:col>0</xdr:col>
      <xdr:colOff>0</xdr:colOff>
      <xdr:row>22</xdr:row>
      <xdr:rowOff>109903</xdr:rowOff>
    </xdr:from>
    <xdr:to>
      <xdr:col>2</xdr:col>
      <xdr:colOff>278423</xdr:colOff>
      <xdr:row>29</xdr:row>
      <xdr:rowOff>175845</xdr:rowOff>
    </xdr:to>
    <xdr:sp macro="" textlink="">
      <xdr:nvSpPr>
        <xdr:cNvPr id="3" name="四角形: 1 つの角を丸める 2">
          <a:extLst>
            <a:ext uri="{FF2B5EF4-FFF2-40B4-BE49-F238E27FC236}">
              <a16:creationId xmlns:a16="http://schemas.microsoft.com/office/drawing/2014/main" id="{6C0B059E-FE71-4462-6DEB-7670088661B9}"/>
            </a:ext>
          </a:extLst>
        </xdr:cNvPr>
        <xdr:cNvSpPr/>
      </xdr:nvSpPr>
      <xdr:spPr>
        <a:xfrm>
          <a:off x="0" y="5429249"/>
          <a:ext cx="2945423" cy="1758461"/>
        </a:xfrm>
        <a:prstGeom prst="round1Rect">
          <a:avLst>
            <a:gd name="adj" fmla="val 26555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たしかに、</a:t>
          </a:r>
          <a:r>
            <a:rPr kumimoji="1" lang="ja-JP" altLang="en-US" sz="1100" b="1">
              <a:solidFill>
                <a:schemeClr val="tx1"/>
              </a:solidFill>
            </a:rPr>
            <a:t>土日をまたいで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５営業日後の日付を求めてくれている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けれど・・・</a:t>
          </a:r>
          <a:r>
            <a:rPr kumimoji="1" lang="ja-JP" altLang="en-US" sz="1100" b="1">
              <a:solidFill>
                <a:schemeClr val="tx1"/>
              </a:solidFill>
            </a:rPr>
            <a:t>祝日もお休み</a:t>
          </a:r>
          <a:r>
            <a:rPr kumimoji="1" lang="ja-JP" altLang="en-US" sz="1100">
              <a:solidFill>
                <a:schemeClr val="tx1"/>
              </a:solidFill>
            </a:rPr>
            <a:t>なんだよな～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「</a:t>
          </a:r>
          <a:r>
            <a:rPr kumimoji="1" lang="en-US" altLang="ja-JP" sz="1100">
              <a:solidFill>
                <a:schemeClr val="tx1"/>
              </a:solidFill>
            </a:rPr>
            <a:t>10/13</a:t>
          </a:r>
          <a:r>
            <a:rPr kumimoji="1" lang="ja-JP" altLang="en-US" sz="1100">
              <a:solidFill>
                <a:schemeClr val="tx1"/>
              </a:solidFill>
            </a:rPr>
            <a:t>」とか「</a:t>
          </a:r>
          <a:r>
            <a:rPr kumimoji="1" lang="en-US" altLang="ja-JP" sz="1100">
              <a:solidFill>
                <a:schemeClr val="tx1"/>
              </a:solidFill>
            </a:rPr>
            <a:t>11/3</a:t>
          </a:r>
          <a:r>
            <a:rPr kumimoji="1" lang="ja-JP" altLang="en-US" sz="1100">
              <a:solidFill>
                <a:schemeClr val="tx1"/>
              </a:solidFill>
            </a:rPr>
            <a:t>」「</a:t>
          </a:r>
          <a:r>
            <a:rPr kumimoji="1" lang="en-US" altLang="ja-JP" sz="1100">
              <a:solidFill>
                <a:schemeClr val="tx1"/>
              </a:solidFill>
            </a:rPr>
            <a:t>11/24</a:t>
          </a:r>
          <a:r>
            <a:rPr kumimoji="1" lang="ja-JP" altLang="en-US" sz="1100">
              <a:solidFill>
                <a:schemeClr val="tx1"/>
              </a:solidFill>
            </a:rPr>
            <a:t>」の祝日も またいで、５営業日後の日付を求める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ことって出来ないのかな～？？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oneCellAnchor>
    <xdr:from>
      <xdr:col>0</xdr:col>
      <xdr:colOff>7327</xdr:colOff>
      <xdr:row>8</xdr:row>
      <xdr:rowOff>36634</xdr:rowOff>
    </xdr:from>
    <xdr:ext cx="2930769" cy="478593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2B6F0A0-F458-44FF-B50A-0CC1C78EFA22}"/>
            </a:ext>
          </a:extLst>
        </xdr:cNvPr>
        <xdr:cNvSpPr/>
      </xdr:nvSpPr>
      <xdr:spPr>
        <a:xfrm>
          <a:off x="7327" y="1970942"/>
          <a:ext cx="2930769" cy="47859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en-US" altLang="ja-JP" sz="20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=WORKDAY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(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開始日</a:t>
          </a:r>
          <a:r>
            <a:rPr lang="en-US" altLang="ja-JP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1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日数）</a:t>
          </a:r>
        </a:p>
      </xdr:txBody>
    </xdr:sp>
    <xdr:clientData/>
  </xdr:oneCellAnchor>
  <xdr:twoCellAnchor>
    <xdr:from>
      <xdr:col>3</xdr:col>
      <xdr:colOff>51289</xdr:colOff>
      <xdr:row>22</xdr:row>
      <xdr:rowOff>109903</xdr:rowOff>
    </xdr:from>
    <xdr:to>
      <xdr:col>12</xdr:col>
      <xdr:colOff>249115</xdr:colOff>
      <xdr:row>29</xdr:row>
      <xdr:rowOff>175845</xdr:rowOff>
    </xdr:to>
    <xdr:sp macro="" textlink="">
      <xdr:nvSpPr>
        <xdr:cNvPr id="5" name="四角形: 1 つの角を丸める 4">
          <a:extLst>
            <a:ext uri="{FF2B5EF4-FFF2-40B4-BE49-F238E27FC236}">
              <a16:creationId xmlns:a16="http://schemas.microsoft.com/office/drawing/2014/main" id="{DF0D3D88-6E36-9F58-D98E-E4C91E8CC2B3}"/>
            </a:ext>
          </a:extLst>
        </xdr:cNvPr>
        <xdr:cNvSpPr/>
      </xdr:nvSpPr>
      <xdr:spPr>
        <a:xfrm>
          <a:off x="3033347" y="5429249"/>
          <a:ext cx="3729403" cy="1758461"/>
        </a:xfrm>
        <a:prstGeom prst="round1Rect">
          <a:avLst>
            <a:gd name="adj" fmla="val 26555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私の会社は</a:t>
          </a:r>
          <a:r>
            <a:rPr kumimoji="1" lang="en-US" altLang="ja-JP" sz="1100">
              <a:solidFill>
                <a:schemeClr val="tx1"/>
              </a:solidFill>
            </a:rPr>
            <a:t>…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５営業日後ではあるけれど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</a:rPr>
            <a:t>祝日も会社の特別休業日もお休み</a:t>
          </a:r>
          <a:r>
            <a:rPr kumimoji="1" lang="ja-JP" altLang="en-US" sz="1100">
              <a:solidFill>
                <a:schemeClr val="tx1"/>
              </a:solidFill>
            </a:rPr>
            <a:t>なんだよな～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土曜日は営業するけど、日曜日・祝祭日・会社の特別休業日をまたいで、５営業日後の日付を求める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ことって出来ないのかな～？？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123826</xdr:rowOff>
    </xdr:from>
    <xdr:ext cx="2724978" cy="5662084"/>
    <xdr:pic>
      <xdr:nvPicPr>
        <xdr:cNvPr id="3" name="図 2">
          <a:extLst>
            <a:ext uri="{FF2B5EF4-FFF2-40B4-BE49-F238E27FC236}">
              <a16:creationId xmlns:a16="http://schemas.microsoft.com/office/drawing/2014/main" id="{48F676F8-2115-4BF3-92DF-66A16C9B4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648326"/>
          <a:ext cx="2724978" cy="5662084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18</xdr:row>
      <xdr:rowOff>0</xdr:rowOff>
    </xdr:from>
    <xdr:to>
      <xdr:col>10</xdr:col>
      <xdr:colOff>35901</xdr:colOff>
      <xdr:row>23</xdr:row>
      <xdr:rowOff>66261</xdr:rowOff>
    </xdr:to>
    <xdr:sp macro="" textlink="">
      <xdr:nvSpPr>
        <xdr:cNvPr id="4" name="四角形: 1 つの角を丸める 3">
          <a:extLst>
            <a:ext uri="{FF2B5EF4-FFF2-40B4-BE49-F238E27FC236}">
              <a16:creationId xmlns:a16="http://schemas.microsoft.com/office/drawing/2014/main" id="{134F5A46-E7FA-4B71-BA28-0899F194E3FA}"/>
            </a:ext>
          </a:extLst>
        </xdr:cNvPr>
        <xdr:cNvSpPr/>
      </xdr:nvSpPr>
      <xdr:spPr>
        <a:xfrm>
          <a:off x="0" y="4323522"/>
          <a:ext cx="5162836" cy="1267239"/>
        </a:xfrm>
        <a:prstGeom prst="round1Rect">
          <a:avLst>
            <a:gd name="adj" fmla="val 26555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日曜日だけまたぐ、日曜日と祝祭日をまたぐ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日曜日と月曜日と祝祭日をまたぐ、、、のように都合を調整することも可能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WORKDAY.INTL</a:t>
          </a:r>
          <a:r>
            <a:rPr kumimoji="1" lang="ja-JP" altLang="en-US" sz="1100">
              <a:solidFill>
                <a:schemeClr val="tx1"/>
              </a:solidFill>
            </a:rPr>
            <a:t>関数</a:t>
          </a:r>
          <a:r>
            <a:rPr kumimoji="1" lang="en-US" altLang="ja-JP" sz="1100">
              <a:solidFill>
                <a:schemeClr val="tx1"/>
              </a:solidFill>
            </a:rPr>
            <a:t>(</a:t>
          </a:r>
          <a:r>
            <a:rPr kumimoji="1" lang="ja-JP" altLang="en-US" sz="1100">
              <a:solidFill>
                <a:schemeClr val="tx1"/>
              </a:solidFill>
            </a:rPr>
            <a:t>ワークデイ・インターナショナル</a:t>
          </a:r>
          <a:r>
            <a:rPr kumimoji="1" lang="en-US" altLang="ja-JP" sz="1100">
              <a:solidFill>
                <a:schemeClr val="tx1"/>
              </a:solidFill>
            </a:rPr>
            <a:t>)</a:t>
          </a: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=WORKDAY.INTL(</a:t>
          </a:r>
          <a:r>
            <a:rPr kumimoji="1" lang="ja-JP" altLang="en-US" sz="1100">
              <a:solidFill>
                <a:schemeClr val="tx1"/>
              </a:solidFill>
            </a:rPr>
            <a:t>開始日付</a:t>
          </a:r>
          <a:r>
            <a:rPr kumimoji="1" lang="en-US" altLang="ja-JP" sz="1100">
              <a:solidFill>
                <a:schemeClr val="tx1"/>
              </a:solidFill>
            </a:rPr>
            <a:t>,</a:t>
          </a:r>
          <a:r>
            <a:rPr kumimoji="1" lang="ja-JP" altLang="en-US" sz="1100">
              <a:solidFill>
                <a:schemeClr val="tx1"/>
              </a:solidFill>
            </a:rPr>
            <a:t>日数</a:t>
          </a:r>
          <a:r>
            <a:rPr kumimoji="1" lang="en-US" altLang="ja-JP" sz="1100">
              <a:solidFill>
                <a:schemeClr val="tx1"/>
              </a:solidFill>
            </a:rPr>
            <a:t>,[</a:t>
          </a:r>
          <a:r>
            <a:rPr kumimoji="1" lang="ja-JP" altLang="en-US" sz="1100">
              <a:solidFill>
                <a:schemeClr val="tx1"/>
              </a:solidFill>
            </a:rPr>
            <a:t>週末</a:t>
          </a:r>
          <a:r>
            <a:rPr kumimoji="1" lang="en-US" altLang="ja-JP" sz="1100">
              <a:solidFill>
                <a:schemeClr val="tx1"/>
              </a:solidFill>
            </a:rPr>
            <a:t>],[</a:t>
          </a:r>
          <a:r>
            <a:rPr kumimoji="1" lang="ja-JP" altLang="en-US" sz="1100">
              <a:solidFill>
                <a:schemeClr val="tx1"/>
              </a:solidFill>
            </a:rPr>
            <a:t>祭日リスト</a:t>
          </a:r>
          <a:r>
            <a:rPr kumimoji="1" lang="en-US" altLang="ja-JP" sz="1100">
              <a:solidFill>
                <a:schemeClr val="tx1"/>
              </a:solidFill>
            </a:rPr>
            <a:t>]</a:t>
          </a:r>
          <a:r>
            <a:rPr kumimoji="1" lang="ja-JP" altLang="en-US" sz="1100">
              <a:solidFill>
                <a:schemeClr val="tx1"/>
              </a:solidFill>
            </a:rPr>
            <a:t>）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688731</xdr:colOff>
      <xdr:row>21</xdr:row>
      <xdr:rowOff>227134</xdr:rowOff>
    </xdr:from>
    <xdr:to>
      <xdr:col>1</xdr:col>
      <xdr:colOff>1011115</xdr:colOff>
      <xdr:row>21</xdr:row>
      <xdr:rowOff>227134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B93EE388-3B0D-0917-1F64-1B8493FB445F}"/>
            </a:ext>
          </a:extLst>
        </xdr:cNvPr>
        <xdr:cNvCxnSpPr/>
      </xdr:nvCxnSpPr>
      <xdr:spPr>
        <a:xfrm>
          <a:off x="2022231" y="5304692"/>
          <a:ext cx="322384" cy="0"/>
        </a:xfrm>
        <a:prstGeom prst="line">
          <a:avLst/>
        </a:prstGeom>
        <a:ln w="57150">
          <a:solidFill>
            <a:srgbClr val="EE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1194288</xdr:colOff>
      <xdr:row>22</xdr:row>
      <xdr:rowOff>7327</xdr:rowOff>
    </xdr:from>
    <xdr:to>
      <xdr:col>1</xdr:col>
      <xdr:colOff>776654</xdr:colOff>
      <xdr:row>25</xdr:row>
      <xdr:rowOff>87922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B1FB40D1-815D-3F6D-6A9F-94FAFCA1FE61}"/>
            </a:ext>
          </a:extLst>
        </xdr:cNvPr>
        <xdr:cNvCxnSpPr/>
      </xdr:nvCxnSpPr>
      <xdr:spPr>
        <a:xfrm flipH="1">
          <a:off x="1194288" y="5326673"/>
          <a:ext cx="915866" cy="805961"/>
        </a:xfrm>
        <a:prstGeom prst="straightConnector1">
          <a:avLst/>
        </a:prstGeom>
        <a:ln>
          <a:solidFill>
            <a:srgbClr val="EE0000"/>
          </a:solidFill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1121020</xdr:colOff>
      <xdr:row>21</xdr:row>
      <xdr:rowOff>227134</xdr:rowOff>
    </xdr:from>
    <xdr:to>
      <xdr:col>3</xdr:col>
      <xdr:colOff>183173</xdr:colOff>
      <xdr:row>21</xdr:row>
      <xdr:rowOff>227134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8E6099AC-120E-07ED-614F-BD7B8EC92462}"/>
            </a:ext>
          </a:extLst>
        </xdr:cNvPr>
        <xdr:cNvCxnSpPr/>
      </xdr:nvCxnSpPr>
      <xdr:spPr>
        <a:xfrm>
          <a:off x="2454520" y="5304692"/>
          <a:ext cx="710711" cy="0"/>
        </a:xfrm>
        <a:prstGeom prst="line">
          <a:avLst/>
        </a:prstGeom>
        <a:ln w="57150">
          <a:solidFill>
            <a:schemeClr val="accent5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1304192</xdr:colOff>
      <xdr:row>21</xdr:row>
      <xdr:rowOff>227134</xdr:rowOff>
    </xdr:from>
    <xdr:to>
      <xdr:col>5</xdr:col>
      <xdr:colOff>43962</xdr:colOff>
      <xdr:row>25</xdr:row>
      <xdr:rowOff>21980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8767574D-72FC-0E9D-6650-4F88E95794D2}"/>
            </a:ext>
          </a:extLst>
        </xdr:cNvPr>
        <xdr:cNvCxnSpPr/>
      </xdr:nvCxnSpPr>
      <xdr:spPr>
        <a:xfrm>
          <a:off x="2637692" y="5304692"/>
          <a:ext cx="1003789" cy="762000"/>
        </a:xfrm>
        <a:prstGeom prst="straightConnector1">
          <a:avLst/>
        </a:prstGeom>
        <a:ln>
          <a:solidFill>
            <a:schemeClr val="accent5"/>
          </a:solidFill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21981</xdr:colOff>
          <xdr:row>24</xdr:row>
          <xdr:rowOff>234461</xdr:rowOff>
        </xdr:from>
        <xdr:to>
          <xdr:col>11</xdr:col>
          <xdr:colOff>1361342</xdr:colOff>
          <xdr:row>32</xdr:row>
          <xdr:rowOff>68873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85C16DC-6383-10AF-7353-9AE1BFC39F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DAY-02b'!$A$2:$C$8" spid="_x0000_s6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19500" y="6037384"/>
              <a:ext cx="3097823" cy="176872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205154</xdr:colOff>
          <xdr:row>3</xdr:row>
          <xdr:rowOff>87924</xdr:rowOff>
        </xdr:from>
        <xdr:to>
          <xdr:col>12</xdr:col>
          <xdr:colOff>1500554</xdr:colOff>
          <xdr:row>8</xdr:row>
          <xdr:rowOff>145073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5E80897-8BB4-2B9E-BF9D-764FF2392D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DAY-02b'!$A$16:$C$20" spid="_x0000_s62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341327" y="813289"/>
              <a:ext cx="3097823" cy="12660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29308</xdr:colOff>
          <xdr:row>9</xdr:row>
          <xdr:rowOff>0</xdr:rowOff>
        </xdr:from>
        <xdr:to>
          <xdr:col>17</xdr:col>
          <xdr:colOff>361950</xdr:colOff>
          <xdr:row>18</xdr:row>
          <xdr:rowOff>95251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BF015132-6FC9-13C9-7E24-10A298E755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DAY-02b'!$E$2:$G$11" spid="_x0000_s62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63404" y="2176096"/>
              <a:ext cx="3087565" cy="22713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oneCellAnchor>
    <xdr:from>
      <xdr:col>13</xdr:col>
      <xdr:colOff>21981</xdr:colOff>
      <xdr:row>7</xdr:row>
      <xdr:rowOff>187765</xdr:rowOff>
    </xdr:from>
    <xdr:ext cx="3069981" cy="392800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B1DE37B2-4637-8270-93E3-34071A0F0A0A}"/>
            </a:ext>
          </a:extLst>
        </xdr:cNvPr>
        <xdr:cNvSpPr/>
      </xdr:nvSpPr>
      <xdr:spPr>
        <a:xfrm>
          <a:off x="9056077" y="1880284"/>
          <a:ext cx="3069981" cy="39280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会社カレンダー抜粋</a:t>
          </a:r>
        </a:p>
      </xdr:txBody>
    </xdr:sp>
    <xdr:clientData/>
  </xdr:oneCellAnchor>
  <xdr:oneCellAnchor>
    <xdr:from>
      <xdr:col>10</xdr:col>
      <xdr:colOff>212482</xdr:colOff>
      <xdr:row>2</xdr:row>
      <xdr:rowOff>19246</xdr:rowOff>
    </xdr:from>
    <xdr:ext cx="3084634" cy="392800"/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2488BA58-7EA3-E51C-C180-CB0763D2AA8C}"/>
            </a:ext>
          </a:extLst>
        </xdr:cNvPr>
        <xdr:cNvSpPr/>
      </xdr:nvSpPr>
      <xdr:spPr>
        <a:xfrm>
          <a:off x="5348655" y="502823"/>
          <a:ext cx="3084634" cy="39280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国民の祝祭日抜粋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23B92C-E190-4444-9A51-CEC3C7AEB2BD}" name="テーブル1" displayName="テーブル1" ref="A2:F10" totalsRowShown="0" headerRowDxfId="10" dataDxfId="8" headerRowBorderDxfId="9" tableBorderDxfId="7" totalsRowBorderDxfId="6" headerRowCellStyle="標準 4" dataCellStyle="標準 4">
  <autoFilter ref="A2:F10" xr:uid="{AB23B92C-E190-4444-9A51-CEC3C7AEB2BD}"/>
  <tableColumns count="6">
    <tableColumn id="1" xr3:uid="{E847C37E-62FF-45F4-A4D7-8FBC431EDBD9}" name="氏名" dataDxfId="5" dataCellStyle="標準 4"/>
    <tableColumn id="2" xr3:uid="{583E030B-C6C1-4C82-B149-19E4F5DC2085}" name="住所" dataDxfId="4" dataCellStyle="標準 4"/>
    <tableColumn id="3" xr3:uid="{188DCA31-6B01-462C-9862-CD65AA003112}" name="入社年" dataDxfId="3" dataCellStyle="標準 4"/>
    <tableColumn id="4" xr3:uid="{83B5F834-0212-447B-A476-40D4F0DED70E}" name="入社月" dataDxfId="2" dataCellStyle="標準 4"/>
    <tableColumn id="5" xr3:uid="{2D8F8D52-7C15-4354-AC32-FD1C79A97A63}" name="入社日" dataDxfId="1" dataCellStyle="標準 4"/>
    <tableColumn id="6" xr3:uid="{34D9C8CF-BF37-48F8-B1BD-485828F9A92C}" name="入社年月日" dataDxfId="0" dataCellStyle="標準 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becoolusers.com/excel/workday-intl.html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4F2BD-B3AF-4BD8-8504-70215F4BADEA}">
  <dimension ref="A1"/>
  <sheetViews>
    <sheetView workbookViewId="0">
      <selection activeCell="F22" sqref="F22"/>
    </sheetView>
  </sheetViews>
  <sheetFormatPr defaultRowHeight="18.75"/>
  <sheetData/>
  <phoneticPr fontId="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4094E-607C-4E3C-87ED-34D48A77AE59}">
  <sheetPr>
    <tabColor theme="7" tint="0.59999389629810485"/>
  </sheetPr>
  <dimension ref="A1:G21"/>
  <sheetViews>
    <sheetView zoomScale="115" zoomScaleNormal="115" workbookViewId="0">
      <selection activeCell="I10" sqref="I10"/>
    </sheetView>
  </sheetViews>
  <sheetFormatPr defaultRowHeight="18.75"/>
  <cols>
    <col min="1" max="1" width="18.75" style="26" customWidth="1"/>
    <col min="2" max="2" width="8.625" style="1" customWidth="1"/>
    <col min="3" max="3" width="13" style="26" customWidth="1"/>
    <col min="4" max="4" width="2.75" style="26" customWidth="1"/>
    <col min="5" max="5" width="18.75" style="26" customWidth="1"/>
    <col min="6" max="6" width="8.625" style="1" customWidth="1"/>
    <col min="7" max="7" width="13" style="26" customWidth="1"/>
    <col min="8" max="252" width="9" style="26"/>
    <col min="253" max="253" width="11.625" style="26" bestFit="1" customWidth="1"/>
    <col min="254" max="254" width="7.375" style="26" customWidth="1"/>
    <col min="255" max="255" width="13.125" style="26" customWidth="1"/>
    <col min="256" max="256" width="14.375" style="26" customWidth="1"/>
    <col min="257" max="508" width="9" style="26"/>
    <col min="509" max="509" width="11.625" style="26" bestFit="1" customWidth="1"/>
    <col min="510" max="510" width="7.375" style="26" customWidth="1"/>
    <col min="511" max="511" width="13.125" style="26" customWidth="1"/>
    <col min="512" max="512" width="14.375" style="26" customWidth="1"/>
    <col min="513" max="764" width="9" style="26"/>
    <col min="765" max="765" width="11.625" style="26" bestFit="1" customWidth="1"/>
    <col min="766" max="766" width="7.375" style="26" customWidth="1"/>
    <col min="767" max="767" width="13.125" style="26" customWidth="1"/>
    <col min="768" max="768" width="14.375" style="26" customWidth="1"/>
    <col min="769" max="1020" width="9" style="26"/>
    <col min="1021" max="1021" width="11.625" style="26" bestFit="1" customWidth="1"/>
    <col min="1022" max="1022" width="7.375" style="26" customWidth="1"/>
    <col min="1023" max="1023" width="13.125" style="26" customWidth="1"/>
    <col min="1024" max="1024" width="14.375" style="26" customWidth="1"/>
    <col min="1025" max="1276" width="9" style="26"/>
    <col min="1277" max="1277" width="11.625" style="26" bestFit="1" customWidth="1"/>
    <col min="1278" max="1278" width="7.375" style="26" customWidth="1"/>
    <col min="1279" max="1279" width="13.125" style="26" customWidth="1"/>
    <col min="1280" max="1280" width="14.375" style="26" customWidth="1"/>
    <col min="1281" max="1532" width="9" style="26"/>
    <col min="1533" max="1533" width="11.625" style="26" bestFit="1" customWidth="1"/>
    <col min="1534" max="1534" width="7.375" style="26" customWidth="1"/>
    <col min="1535" max="1535" width="13.125" style="26" customWidth="1"/>
    <col min="1536" max="1536" width="14.375" style="26" customWidth="1"/>
    <col min="1537" max="1788" width="9" style="26"/>
    <col min="1789" max="1789" width="11.625" style="26" bestFit="1" customWidth="1"/>
    <col min="1790" max="1790" width="7.375" style="26" customWidth="1"/>
    <col min="1791" max="1791" width="13.125" style="26" customWidth="1"/>
    <col min="1792" max="1792" width="14.375" style="26" customWidth="1"/>
    <col min="1793" max="2044" width="9" style="26"/>
    <col min="2045" max="2045" width="11.625" style="26" bestFit="1" customWidth="1"/>
    <col min="2046" max="2046" width="7.375" style="26" customWidth="1"/>
    <col min="2047" max="2047" width="13.125" style="26" customWidth="1"/>
    <col min="2048" max="2048" width="14.375" style="26" customWidth="1"/>
    <col min="2049" max="2300" width="9" style="26"/>
    <col min="2301" max="2301" width="11.625" style="26" bestFit="1" customWidth="1"/>
    <col min="2302" max="2302" width="7.375" style="26" customWidth="1"/>
    <col min="2303" max="2303" width="13.125" style="26" customWidth="1"/>
    <col min="2304" max="2304" width="14.375" style="26" customWidth="1"/>
    <col min="2305" max="2556" width="9" style="26"/>
    <col min="2557" max="2557" width="11.625" style="26" bestFit="1" customWidth="1"/>
    <col min="2558" max="2558" width="7.375" style="26" customWidth="1"/>
    <col min="2559" max="2559" width="13.125" style="26" customWidth="1"/>
    <col min="2560" max="2560" width="14.375" style="26" customWidth="1"/>
    <col min="2561" max="2812" width="9" style="26"/>
    <col min="2813" max="2813" width="11.625" style="26" bestFit="1" customWidth="1"/>
    <col min="2814" max="2814" width="7.375" style="26" customWidth="1"/>
    <col min="2815" max="2815" width="13.125" style="26" customWidth="1"/>
    <col min="2816" max="2816" width="14.375" style="26" customWidth="1"/>
    <col min="2817" max="3068" width="9" style="26"/>
    <col min="3069" max="3069" width="11.625" style="26" bestFit="1" customWidth="1"/>
    <col min="3070" max="3070" width="7.375" style="26" customWidth="1"/>
    <col min="3071" max="3071" width="13.125" style="26" customWidth="1"/>
    <col min="3072" max="3072" width="14.375" style="26" customWidth="1"/>
    <col min="3073" max="3324" width="9" style="26"/>
    <col min="3325" max="3325" width="11.625" style="26" bestFit="1" customWidth="1"/>
    <col min="3326" max="3326" width="7.375" style="26" customWidth="1"/>
    <col min="3327" max="3327" width="13.125" style="26" customWidth="1"/>
    <col min="3328" max="3328" width="14.375" style="26" customWidth="1"/>
    <col min="3329" max="3580" width="9" style="26"/>
    <col min="3581" max="3581" width="11.625" style="26" bestFit="1" customWidth="1"/>
    <col min="3582" max="3582" width="7.375" style="26" customWidth="1"/>
    <col min="3583" max="3583" width="13.125" style="26" customWidth="1"/>
    <col min="3584" max="3584" width="14.375" style="26" customWidth="1"/>
    <col min="3585" max="3836" width="9" style="26"/>
    <col min="3837" max="3837" width="11.625" style="26" bestFit="1" customWidth="1"/>
    <col min="3838" max="3838" width="7.375" style="26" customWidth="1"/>
    <col min="3839" max="3839" width="13.125" style="26" customWidth="1"/>
    <col min="3840" max="3840" width="14.375" style="26" customWidth="1"/>
    <col min="3841" max="4092" width="9" style="26"/>
    <col min="4093" max="4093" width="11.625" style="26" bestFit="1" customWidth="1"/>
    <col min="4094" max="4094" width="7.375" style="26" customWidth="1"/>
    <col min="4095" max="4095" width="13.125" style="26" customWidth="1"/>
    <col min="4096" max="4096" width="14.375" style="26" customWidth="1"/>
    <col min="4097" max="4348" width="9" style="26"/>
    <col min="4349" max="4349" width="11.625" style="26" bestFit="1" customWidth="1"/>
    <col min="4350" max="4350" width="7.375" style="26" customWidth="1"/>
    <col min="4351" max="4351" width="13.125" style="26" customWidth="1"/>
    <col min="4352" max="4352" width="14.375" style="26" customWidth="1"/>
    <col min="4353" max="4604" width="9" style="26"/>
    <col min="4605" max="4605" width="11.625" style="26" bestFit="1" customWidth="1"/>
    <col min="4606" max="4606" width="7.375" style="26" customWidth="1"/>
    <col min="4607" max="4607" width="13.125" style="26" customWidth="1"/>
    <col min="4608" max="4608" width="14.375" style="26" customWidth="1"/>
    <col min="4609" max="4860" width="9" style="26"/>
    <col min="4861" max="4861" width="11.625" style="26" bestFit="1" customWidth="1"/>
    <col min="4862" max="4862" width="7.375" style="26" customWidth="1"/>
    <col min="4863" max="4863" width="13.125" style="26" customWidth="1"/>
    <col min="4864" max="4864" width="14.375" style="26" customWidth="1"/>
    <col min="4865" max="5116" width="9" style="26"/>
    <col min="5117" max="5117" width="11.625" style="26" bestFit="1" customWidth="1"/>
    <col min="5118" max="5118" width="7.375" style="26" customWidth="1"/>
    <col min="5119" max="5119" width="13.125" style="26" customWidth="1"/>
    <col min="5120" max="5120" width="14.375" style="26" customWidth="1"/>
    <col min="5121" max="5372" width="9" style="26"/>
    <col min="5373" max="5373" width="11.625" style="26" bestFit="1" customWidth="1"/>
    <col min="5374" max="5374" width="7.375" style="26" customWidth="1"/>
    <col min="5375" max="5375" width="13.125" style="26" customWidth="1"/>
    <col min="5376" max="5376" width="14.375" style="26" customWidth="1"/>
    <col min="5377" max="5628" width="9" style="26"/>
    <col min="5629" max="5629" width="11.625" style="26" bestFit="1" customWidth="1"/>
    <col min="5630" max="5630" width="7.375" style="26" customWidth="1"/>
    <col min="5631" max="5631" width="13.125" style="26" customWidth="1"/>
    <col min="5632" max="5632" width="14.375" style="26" customWidth="1"/>
    <col min="5633" max="5884" width="9" style="26"/>
    <col min="5885" max="5885" width="11.625" style="26" bestFit="1" customWidth="1"/>
    <col min="5886" max="5886" width="7.375" style="26" customWidth="1"/>
    <col min="5887" max="5887" width="13.125" style="26" customWidth="1"/>
    <col min="5888" max="5888" width="14.375" style="26" customWidth="1"/>
    <col min="5889" max="6140" width="9" style="26"/>
    <col min="6141" max="6141" width="11.625" style="26" bestFit="1" customWidth="1"/>
    <col min="6142" max="6142" width="7.375" style="26" customWidth="1"/>
    <col min="6143" max="6143" width="13.125" style="26" customWidth="1"/>
    <col min="6144" max="6144" width="14.375" style="26" customWidth="1"/>
    <col min="6145" max="6396" width="9" style="26"/>
    <col min="6397" max="6397" width="11.625" style="26" bestFit="1" customWidth="1"/>
    <col min="6398" max="6398" width="7.375" style="26" customWidth="1"/>
    <col min="6399" max="6399" width="13.125" style="26" customWidth="1"/>
    <col min="6400" max="6400" width="14.375" style="26" customWidth="1"/>
    <col min="6401" max="6652" width="9" style="26"/>
    <col min="6653" max="6653" width="11.625" style="26" bestFit="1" customWidth="1"/>
    <col min="6654" max="6654" width="7.375" style="26" customWidth="1"/>
    <col min="6655" max="6655" width="13.125" style="26" customWidth="1"/>
    <col min="6656" max="6656" width="14.375" style="26" customWidth="1"/>
    <col min="6657" max="6908" width="9" style="26"/>
    <col min="6909" max="6909" width="11.625" style="26" bestFit="1" customWidth="1"/>
    <col min="6910" max="6910" width="7.375" style="26" customWidth="1"/>
    <col min="6911" max="6911" width="13.125" style="26" customWidth="1"/>
    <col min="6912" max="6912" width="14.375" style="26" customWidth="1"/>
    <col min="6913" max="7164" width="9" style="26"/>
    <col min="7165" max="7165" width="11.625" style="26" bestFit="1" customWidth="1"/>
    <col min="7166" max="7166" width="7.375" style="26" customWidth="1"/>
    <col min="7167" max="7167" width="13.125" style="26" customWidth="1"/>
    <col min="7168" max="7168" width="14.375" style="26" customWidth="1"/>
    <col min="7169" max="7420" width="9" style="26"/>
    <col min="7421" max="7421" width="11.625" style="26" bestFit="1" customWidth="1"/>
    <col min="7422" max="7422" width="7.375" style="26" customWidth="1"/>
    <col min="7423" max="7423" width="13.125" style="26" customWidth="1"/>
    <col min="7424" max="7424" width="14.375" style="26" customWidth="1"/>
    <col min="7425" max="7676" width="9" style="26"/>
    <col min="7677" max="7677" width="11.625" style="26" bestFit="1" customWidth="1"/>
    <col min="7678" max="7678" width="7.375" style="26" customWidth="1"/>
    <col min="7679" max="7679" width="13.125" style="26" customWidth="1"/>
    <col min="7680" max="7680" width="14.375" style="26" customWidth="1"/>
    <col min="7681" max="7932" width="9" style="26"/>
    <col min="7933" max="7933" width="11.625" style="26" bestFit="1" customWidth="1"/>
    <col min="7934" max="7934" width="7.375" style="26" customWidth="1"/>
    <col min="7935" max="7935" width="13.125" style="26" customWidth="1"/>
    <col min="7936" max="7936" width="14.375" style="26" customWidth="1"/>
    <col min="7937" max="8188" width="9" style="26"/>
    <col min="8189" max="8189" width="11.625" style="26" bestFit="1" customWidth="1"/>
    <col min="8190" max="8190" width="7.375" style="26" customWidth="1"/>
    <col min="8191" max="8191" width="13.125" style="26" customWidth="1"/>
    <col min="8192" max="8192" width="14.375" style="26" customWidth="1"/>
    <col min="8193" max="8444" width="9" style="26"/>
    <col min="8445" max="8445" width="11.625" style="26" bestFit="1" customWidth="1"/>
    <col min="8446" max="8446" width="7.375" style="26" customWidth="1"/>
    <col min="8447" max="8447" width="13.125" style="26" customWidth="1"/>
    <col min="8448" max="8448" width="14.375" style="26" customWidth="1"/>
    <col min="8449" max="8700" width="9" style="26"/>
    <col min="8701" max="8701" width="11.625" style="26" bestFit="1" customWidth="1"/>
    <col min="8702" max="8702" width="7.375" style="26" customWidth="1"/>
    <col min="8703" max="8703" width="13.125" style="26" customWidth="1"/>
    <col min="8704" max="8704" width="14.375" style="26" customWidth="1"/>
    <col min="8705" max="8956" width="9" style="26"/>
    <col min="8957" max="8957" width="11.625" style="26" bestFit="1" customWidth="1"/>
    <col min="8958" max="8958" width="7.375" style="26" customWidth="1"/>
    <col min="8959" max="8959" width="13.125" style="26" customWidth="1"/>
    <col min="8960" max="8960" width="14.375" style="26" customWidth="1"/>
    <col min="8961" max="9212" width="9" style="26"/>
    <col min="9213" max="9213" width="11.625" style="26" bestFit="1" customWidth="1"/>
    <col min="9214" max="9214" width="7.375" style="26" customWidth="1"/>
    <col min="9215" max="9215" width="13.125" style="26" customWidth="1"/>
    <col min="9216" max="9216" width="14.375" style="26" customWidth="1"/>
    <col min="9217" max="9468" width="9" style="26"/>
    <col min="9469" max="9469" width="11.625" style="26" bestFit="1" customWidth="1"/>
    <col min="9470" max="9470" width="7.375" style="26" customWidth="1"/>
    <col min="9471" max="9471" width="13.125" style="26" customWidth="1"/>
    <col min="9472" max="9472" width="14.375" style="26" customWidth="1"/>
    <col min="9473" max="9724" width="9" style="26"/>
    <col min="9725" max="9725" width="11.625" style="26" bestFit="1" customWidth="1"/>
    <col min="9726" max="9726" width="7.375" style="26" customWidth="1"/>
    <col min="9727" max="9727" width="13.125" style="26" customWidth="1"/>
    <col min="9728" max="9728" width="14.375" style="26" customWidth="1"/>
    <col min="9729" max="9980" width="9" style="26"/>
    <col min="9981" max="9981" width="11.625" style="26" bestFit="1" customWidth="1"/>
    <col min="9982" max="9982" width="7.375" style="26" customWidth="1"/>
    <col min="9983" max="9983" width="13.125" style="26" customWidth="1"/>
    <col min="9984" max="9984" width="14.375" style="26" customWidth="1"/>
    <col min="9985" max="10236" width="9" style="26"/>
    <col min="10237" max="10237" width="11.625" style="26" bestFit="1" customWidth="1"/>
    <col min="10238" max="10238" width="7.375" style="26" customWidth="1"/>
    <col min="10239" max="10239" width="13.125" style="26" customWidth="1"/>
    <col min="10240" max="10240" width="14.375" style="26" customWidth="1"/>
    <col min="10241" max="10492" width="9" style="26"/>
    <col min="10493" max="10493" width="11.625" style="26" bestFit="1" customWidth="1"/>
    <col min="10494" max="10494" width="7.375" style="26" customWidth="1"/>
    <col min="10495" max="10495" width="13.125" style="26" customWidth="1"/>
    <col min="10496" max="10496" width="14.375" style="26" customWidth="1"/>
    <col min="10497" max="10748" width="9" style="26"/>
    <col min="10749" max="10749" width="11.625" style="26" bestFit="1" customWidth="1"/>
    <col min="10750" max="10750" width="7.375" style="26" customWidth="1"/>
    <col min="10751" max="10751" width="13.125" style="26" customWidth="1"/>
    <col min="10752" max="10752" width="14.375" style="26" customWidth="1"/>
    <col min="10753" max="11004" width="9" style="26"/>
    <col min="11005" max="11005" width="11.625" style="26" bestFit="1" customWidth="1"/>
    <col min="11006" max="11006" width="7.375" style="26" customWidth="1"/>
    <col min="11007" max="11007" width="13.125" style="26" customWidth="1"/>
    <col min="11008" max="11008" width="14.375" style="26" customWidth="1"/>
    <col min="11009" max="11260" width="9" style="26"/>
    <col min="11261" max="11261" width="11.625" style="26" bestFit="1" customWidth="1"/>
    <col min="11262" max="11262" width="7.375" style="26" customWidth="1"/>
    <col min="11263" max="11263" width="13.125" style="26" customWidth="1"/>
    <col min="11264" max="11264" width="14.375" style="26" customWidth="1"/>
    <col min="11265" max="11516" width="9" style="26"/>
    <col min="11517" max="11517" width="11.625" style="26" bestFit="1" customWidth="1"/>
    <col min="11518" max="11518" width="7.375" style="26" customWidth="1"/>
    <col min="11519" max="11519" width="13.125" style="26" customWidth="1"/>
    <col min="11520" max="11520" width="14.375" style="26" customWidth="1"/>
    <col min="11521" max="11772" width="9" style="26"/>
    <col min="11773" max="11773" width="11.625" style="26" bestFit="1" customWidth="1"/>
    <col min="11774" max="11774" width="7.375" style="26" customWidth="1"/>
    <col min="11775" max="11775" width="13.125" style="26" customWidth="1"/>
    <col min="11776" max="11776" width="14.375" style="26" customWidth="1"/>
    <col min="11777" max="12028" width="9" style="26"/>
    <col min="12029" max="12029" width="11.625" style="26" bestFit="1" customWidth="1"/>
    <col min="12030" max="12030" width="7.375" style="26" customWidth="1"/>
    <col min="12031" max="12031" width="13.125" style="26" customWidth="1"/>
    <col min="12032" max="12032" width="14.375" style="26" customWidth="1"/>
    <col min="12033" max="12284" width="9" style="26"/>
    <col min="12285" max="12285" width="11.625" style="26" bestFit="1" customWidth="1"/>
    <col min="12286" max="12286" width="7.375" style="26" customWidth="1"/>
    <col min="12287" max="12287" width="13.125" style="26" customWidth="1"/>
    <col min="12288" max="12288" width="14.375" style="26" customWidth="1"/>
    <col min="12289" max="12540" width="9" style="26"/>
    <col min="12541" max="12541" width="11.625" style="26" bestFit="1" customWidth="1"/>
    <col min="12542" max="12542" width="7.375" style="26" customWidth="1"/>
    <col min="12543" max="12543" width="13.125" style="26" customWidth="1"/>
    <col min="12544" max="12544" width="14.375" style="26" customWidth="1"/>
    <col min="12545" max="12796" width="9" style="26"/>
    <col min="12797" max="12797" width="11.625" style="26" bestFit="1" customWidth="1"/>
    <col min="12798" max="12798" width="7.375" style="26" customWidth="1"/>
    <col min="12799" max="12799" width="13.125" style="26" customWidth="1"/>
    <col min="12800" max="12800" width="14.375" style="26" customWidth="1"/>
    <col min="12801" max="13052" width="9" style="26"/>
    <col min="13053" max="13053" width="11.625" style="26" bestFit="1" customWidth="1"/>
    <col min="13054" max="13054" width="7.375" style="26" customWidth="1"/>
    <col min="13055" max="13055" width="13.125" style="26" customWidth="1"/>
    <col min="13056" max="13056" width="14.375" style="26" customWidth="1"/>
    <col min="13057" max="13308" width="9" style="26"/>
    <col min="13309" max="13309" width="11.625" style="26" bestFit="1" customWidth="1"/>
    <col min="13310" max="13310" width="7.375" style="26" customWidth="1"/>
    <col min="13311" max="13311" width="13.125" style="26" customWidth="1"/>
    <col min="13312" max="13312" width="14.375" style="26" customWidth="1"/>
    <col min="13313" max="13564" width="9" style="26"/>
    <col min="13565" max="13565" width="11.625" style="26" bestFit="1" customWidth="1"/>
    <col min="13566" max="13566" width="7.375" style="26" customWidth="1"/>
    <col min="13567" max="13567" width="13.125" style="26" customWidth="1"/>
    <col min="13568" max="13568" width="14.375" style="26" customWidth="1"/>
    <col min="13569" max="13820" width="9" style="26"/>
    <col min="13821" max="13821" width="11.625" style="26" bestFit="1" customWidth="1"/>
    <col min="13822" max="13822" width="7.375" style="26" customWidth="1"/>
    <col min="13823" max="13823" width="13.125" style="26" customWidth="1"/>
    <col min="13824" max="13824" width="14.375" style="26" customWidth="1"/>
    <col min="13825" max="14076" width="9" style="26"/>
    <col min="14077" max="14077" width="11.625" style="26" bestFit="1" customWidth="1"/>
    <col min="14078" max="14078" width="7.375" style="26" customWidth="1"/>
    <col min="14079" max="14079" width="13.125" style="26" customWidth="1"/>
    <col min="14080" max="14080" width="14.375" style="26" customWidth="1"/>
    <col min="14081" max="14332" width="9" style="26"/>
    <col min="14333" max="14333" width="11.625" style="26" bestFit="1" customWidth="1"/>
    <col min="14334" max="14334" width="7.375" style="26" customWidth="1"/>
    <col min="14335" max="14335" width="13.125" style="26" customWidth="1"/>
    <col min="14336" max="14336" width="14.375" style="26" customWidth="1"/>
    <col min="14337" max="14588" width="9" style="26"/>
    <col min="14589" max="14589" width="11.625" style="26" bestFit="1" customWidth="1"/>
    <col min="14590" max="14590" width="7.375" style="26" customWidth="1"/>
    <col min="14591" max="14591" width="13.125" style="26" customWidth="1"/>
    <col min="14592" max="14592" width="14.375" style="26" customWidth="1"/>
    <col min="14593" max="14844" width="9" style="26"/>
    <col min="14845" max="14845" width="11.625" style="26" bestFit="1" customWidth="1"/>
    <col min="14846" max="14846" width="7.375" style="26" customWidth="1"/>
    <col min="14847" max="14847" width="13.125" style="26" customWidth="1"/>
    <col min="14848" max="14848" width="14.375" style="26" customWidth="1"/>
    <col min="14849" max="15100" width="9" style="26"/>
    <col min="15101" max="15101" width="11.625" style="26" bestFit="1" customWidth="1"/>
    <col min="15102" max="15102" width="7.375" style="26" customWidth="1"/>
    <col min="15103" max="15103" width="13.125" style="26" customWidth="1"/>
    <col min="15104" max="15104" width="14.375" style="26" customWidth="1"/>
    <col min="15105" max="15356" width="9" style="26"/>
    <col min="15357" max="15357" width="11.625" style="26" bestFit="1" customWidth="1"/>
    <col min="15358" max="15358" width="7.375" style="26" customWidth="1"/>
    <col min="15359" max="15359" width="13.125" style="26" customWidth="1"/>
    <col min="15360" max="15360" width="14.375" style="26" customWidth="1"/>
    <col min="15361" max="15612" width="9" style="26"/>
    <col min="15613" max="15613" width="11.625" style="26" bestFit="1" customWidth="1"/>
    <col min="15614" max="15614" width="7.375" style="26" customWidth="1"/>
    <col min="15615" max="15615" width="13.125" style="26" customWidth="1"/>
    <col min="15616" max="15616" width="14.375" style="26" customWidth="1"/>
    <col min="15617" max="15868" width="9" style="26"/>
    <col min="15869" max="15869" width="11.625" style="26" bestFit="1" customWidth="1"/>
    <col min="15870" max="15870" width="7.375" style="26" customWidth="1"/>
    <col min="15871" max="15871" width="13.125" style="26" customWidth="1"/>
    <col min="15872" max="15872" width="14.375" style="26" customWidth="1"/>
    <col min="15873" max="16124" width="9" style="26"/>
    <col min="16125" max="16125" width="11.625" style="26" bestFit="1" customWidth="1"/>
    <col min="16126" max="16126" width="7.375" style="26" customWidth="1"/>
    <col min="16127" max="16127" width="13.125" style="26" customWidth="1"/>
    <col min="16128" max="16128" width="14.375" style="26" customWidth="1"/>
    <col min="16129" max="16384" width="9" style="26"/>
  </cols>
  <sheetData>
    <row r="1" spans="1:7">
      <c r="A1" s="26" t="s">
        <v>104</v>
      </c>
      <c r="E1" s="26" t="s">
        <v>139</v>
      </c>
    </row>
    <row r="2" spans="1:7" ht="19.5" thickBot="1">
      <c r="A2" s="44" t="s">
        <v>103</v>
      </c>
      <c r="B2" s="44" t="s">
        <v>102</v>
      </c>
      <c r="C2" s="44" t="s">
        <v>101</v>
      </c>
      <c r="E2" s="44" t="s">
        <v>103</v>
      </c>
      <c r="F2" s="44" t="s">
        <v>102</v>
      </c>
      <c r="G2" s="44" t="s">
        <v>101</v>
      </c>
    </row>
    <row r="3" spans="1:7" ht="19.5" thickBot="1">
      <c r="A3" s="58">
        <v>45670</v>
      </c>
      <c r="B3" s="43">
        <f>A3</f>
        <v>45670</v>
      </c>
      <c r="C3" s="42" t="s">
        <v>100</v>
      </c>
      <c r="E3" s="58">
        <v>45915</v>
      </c>
      <c r="F3" s="43">
        <f t="shared" ref="F3:F10" si="0">E3</f>
        <v>45915</v>
      </c>
      <c r="G3" s="42" t="s">
        <v>95</v>
      </c>
    </row>
    <row r="4" spans="1:7" ht="19.5" thickBot="1">
      <c r="A4" s="58">
        <v>45699</v>
      </c>
      <c r="B4" s="43">
        <f t="shared" ref="B4:B20" si="1">A4</f>
        <v>45699</v>
      </c>
      <c r="C4" s="42" t="s">
        <v>105</v>
      </c>
      <c r="E4" s="58">
        <v>45918</v>
      </c>
      <c r="F4" s="60">
        <f t="shared" si="0"/>
        <v>45918</v>
      </c>
      <c r="G4" s="59" t="s">
        <v>140</v>
      </c>
    </row>
    <row r="5" spans="1:7" ht="19.5" thickBot="1">
      <c r="A5" s="58">
        <v>45711</v>
      </c>
      <c r="B5" s="43">
        <f t="shared" si="1"/>
        <v>45711</v>
      </c>
      <c r="C5" s="42" t="s">
        <v>91</v>
      </c>
      <c r="E5" s="58">
        <v>45923</v>
      </c>
      <c r="F5" s="43">
        <f t="shared" si="0"/>
        <v>45923</v>
      </c>
      <c r="G5" s="42" t="s">
        <v>94</v>
      </c>
    </row>
    <row r="6" spans="1:7" ht="19.5" thickBot="1">
      <c r="A6" s="58">
        <v>45712</v>
      </c>
      <c r="B6" s="43">
        <f t="shared" si="1"/>
        <v>45712</v>
      </c>
      <c r="C6" s="42" t="s">
        <v>106</v>
      </c>
      <c r="E6" s="58">
        <v>45943</v>
      </c>
      <c r="F6" s="43">
        <f t="shared" si="0"/>
        <v>45943</v>
      </c>
      <c r="G6" s="42" t="s">
        <v>110</v>
      </c>
    </row>
    <row r="7" spans="1:7" ht="19.5" thickBot="1">
      <c r="A7" s="58">
        <v>45736</v>
      </c>
      <c r="B7" s="43">
        <f t="shared" si="1"/>
        <v>45736</v>
      </c>
      <c r="C7" s="42" t="s">
        <v>99</v>
      </c>
      <c r="E7" s="58">
        <v>45950</v>
      </c>
      <c r="F7" s="60">
        <f t="shared" si="0"/>
        <v>45950</v>
      </c>
      <c r="G7" s="59" t="s">
        <v>140</v>
      </c>
    </row>
    <row r="8" spans="1:7" ht="19.5" thickBot="1">
      <c r="A8" s="58">
        <v>45776</v>
      </c>
      <c r="B8" s="43">
        <f t="shared" si="1"/>
        <v>45776</v>
      </c>
      <c r="C8" s="42" t="s">
        <v>107</v>
      </c>
      <c r="E8" s="58">
        <v>45964</v>
      </c>
      <c r="F8" s="43">
        <f t="shared" si="0"/>
        <v>45964</v>
      </c>
      <c r="G8" s="42" t="s">
        <v>93</v>
      </c>
    </row>
    <row r="9" spans="1:7" ht="19.5" thickBot="1">
      <c r="A9" s="58">
        <v>45780</v>
      </c>
      <c r="B9" s="43">
        <f t="shared" si="1"/>
        <v>45780</v>
      </c>
      <c r="C9" s="42" t="s">
        <v>98</v>
      </c>
      <c r="E9" s="58">
        <v>45982</v>
      </c>
      <c r="F9" s="60">
        <f t="shared" si="0"/>
        <v>45982</v>
      </c>
      <c r="G9" s="59" t="s">
        <v>140</v>
      </c>
    </row>
    <row r="10" spans="1:7" ht="19.5" thickBot="1">
      <c r="A10" s="58">
        <v>45781</v>
      </c>
      <c r="B10" s="43">
        <f t="shared" si="1"/>
        <v>45781</v>
      </c>
      <c r="C10" s="42" t="s">
        <v>108</v>
      </c>
      <c r="E10" s="58">
        <v>45984</v>
      </c>
      <c r="F10" s="43">
        <f t="shared" si="0"/>
        <v>45984</v>
      </c>
      <c r="G10" s="42" t="s">
        <v>92</v>
      </c>
    </row>
    <row r="11" spans="1:7" ht="19.5" thickBot="1">
      <c r="A11" s="58">
        <v>45782</v>
      </c>
      <c r="B11" s="43">
        <f t="shared" si="1"/>
        <v>45782</v>
      </c>
      <c r="C11" s="42" t="s">
        <v>97</v>
      </c>
      <c r="E11" s="58">
        <v>45985</v>
      </c>
      <c r="F11" s="43">
        <f>E11</f>
        <v>45985</v>
      </c>
      <c r="G11" s="26" t="s">
        <v>106</v>
      </c>
    </row>
    <row r="12" spans="1:7" ht="19.5" thickBot="1">
      <c r="A12" s="58">
        <v>45783</v>
      </c>
      <c r="B12" s="43">
        <f t="shared" si="1"/>
        <v>45783</v>
      </c>
      <c r="C12" s="42" t="s">
        <v>106</v>
      </c>
    </row>
    <row r="13" spans="1:7" ht="19.5" thickBot="1">
      <c r="A13" s="58">
        <v>45859</v>
      </c>
      <c r="B13" s="43">
        <f t="shared" si="1"/>
        <v>45859</v>
      </c>
      <c r="C13" s="42" t="s">
        <v>96</v>
      </c>
    </row>
    <row r="14" spans="1:7" ht="19.5" thickBot="1">
      <c r="A14" s="58">
        <v>45880</v>
      </c>
      <c r="B14" s="43">
        <f t="shared" si="1"/>
        <v>45880</v>
      </c>
      <c r="C14" s="42" t="s">
        <v>109</v>
      </c>
    </row>
    <row r="15" spans="1:7" ht="19.5" thickBot="1">
      <c r="A15" s="58">
        <v>45915</v>
      </c>
      <c r="B15" s="43">
        <f t="shared" si="1"/>
        <v>45915</v>
      </c>
      <c r="C15" s="42" t="s">
        <v>95</v>
      </c>
    </row>
    <row r="16" spans="1:7" ht="19.5" thickBot="1">
      <c r="A16" s="58">
        <v>45923</v>
      </c>
      <c r="B16" s="43">
        <f t="shared" si="1"/>
        <v>45923</v>
      </c>
      <c r="C16" s="42" t="s">
        <v>94</v>
      </c>
    </row>
    <row r="17" spans="1:4" ht="19.5" thickBot="1">
      <c r="A17" s="58">
        <v>45943</v>
      </c>
      <c r="B17" s="43">
        <f t="shared" si="1"/>
        <v>45943</v>
      </c>
      <c r="C17" s="42" t="s">
        <v>110</v>
      </c>
    </row>
    <row r="18" spans="1:4" ht="19.5" thickBot="1">
      <c r="A18" s="58">
        <v>45964</v>
      </c>
      <c r="B18" s="43">
        <f t="shared" si="1"/>
        <v>45964</v>
      </c>
      <c r="C18" s="42" t="s">
        <v>93</v>
      </c>
    </row>
    <row r="19" spans="1:4" ht="19.5" thickBot="1">
      <c r="A19" s="58">
        <v>45984</v>
      </c>
      <c r="B19" s="43">
        <f t="shared" si="1"/>
        <v>45984</v>
      </c>
      <c r="C19" s="42" t="s">
        <v>92</v>
      </c>
    </row>
    <row r="20" spans="1:4" ht="19.5" thickBot="1">
      <c r="A20" s="58">
        <v>45985</v>
      </c>
      <c r="B20" s="43">
        <f t="shared" si="1"/>
        <v>45985</v>
      </c>
      <c r="C20" s="26" t="s">
        <v>106</v>
      </c>
    </row>
    <row r="21" spans="1:4">
      <c r="D21" s="26" t="s">
        <v>90</v>
      </c>
    </row>
  </sheetData>
  <phoneticPr fontId="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F74F-791B-4D19-9021-63481B49A26F}">
  <sheetPr>
    <tabColor theme="4" tint="0.79998168889431442"/>
  </sheetPr>
  <dimension ref="A1:N22"/>
  <sheetViews>
    <sheetView tabSelected="1" zoomScale="130" zoomScaleNormal="130" workbookViewId="0">
      <selection sqref="A1:G1"/>
    </sheetView>
  </sheetViews>
  <sheetFormatPr defaultRowHeight="18.75"/>
  <cols>
    <col min="1" max="1" width="9" style="1" customWidth="1"/>
    <col min="2" max="2" width="9" style="1"/>
    <col min="3" max="3" width="10.5" style="1" bestFit="1" customWidth="1"/>
    <col min="4" max="7" width="10.125" style="1" customWidth="1"/>
    <col min="8" max="9" width="9" style="1"/>
    <col min="10" max="10" width="17.75" style="1" customWidth="1"/>
    <col min="11" max="11" width="4" style="1" customWidth="1"/>
    <col min="12" max="12" width="5.5" style="1" bestFit="1" customWidth="1"/>
    <col min="13" max="14" width="3.375" style="1" bestFit="1" customWidth="1"/>
    <col min="15" max="260" width="9" style="1"/>
    <col min="261" max="261" width="8" style="1" bestFit="1" customWidth="1"/>
    <col min="262" max="266" width="9" style="1"/>
    <col min="267" max="267" width="9.5" style="1" bestFit="1" customWidth="1"/>
    <col min="268" max="516" width="9" style="1"/>
    <col min="517" max="517" width="8" style="1" bestFit="1" customWidth="1"/>
    <col min="518" max="522" width="9" style="1"/>
    <col min="523" max="523" width="9.5" style="1" bestFit="1" customWidth="1"/>
    <col min="524" max="772" width="9" style="1"/>
    <col min="773" max="773" width="8" style="1" bestFit="1" customWidth="1"/>
    <col min="774" max="778" width="9" style="1"/>
    <col min="779" max="779" width="9.5" style="1" bestFit="1" customWidth="1"/>
    <col min="780" max="1028" width="9" style="1"/>
    <col min="1029" max="1029" width="8" style="1" bestFit="1" customWidth="1"/>
    <col min="1030" max="1034" width="9" style="1"/>
    <col min="1035" max="1035" width="9.5" style="1" bestFit="1" customWidth="1"/>
    <col min="1036" max="1284" width="9" style="1"/>
    <col min="1285" max="1285" width="8" style="1" bestFit="1" customWidth="1"/>
    <col min="1286" max="1290" width="9" style="1"/>
    <col min="1291" max="1291" width="9.5" style="1" bestFit="1" customWidth="1"/>
    <col min="1292" max="1540" width="9" style="1"/>
    <col min="1541" max="1541" width="8" style="1" bestFit="1" customWidth="1"/>
    <col min="1542" max="1546" width="9" style="1"/>
    <col min="1547" max="1547" width="9.5" style="1" bestFit="1" customWidth="1"/>
    <col min="1548" max="1796" width="9" style="1"/>
    <col min="1797" max="1797" width="8" style="1" bestFit="1" customWidth="1"/>
    <col min="1798" max="1802" width="9" style="1"/>
    <col min="1803" max="1803" width="9.5" style="1" bestFit="1" customWidth="1"/>
    <col min="1804" max="2052" width="9" style="1"/>
    <col min="2053" max="2053" width="8" style="1" bestFit="1" customWidth="1"/>
    <col min="2054" max="2058" width="9" style="1"/>
    <col min="2059" max="2059" width="9.5" style="1" bestFit="1" customWidth="1"/>
    <col min="2060" max="2308" width="9" style="1"/>
    <col min="2309" max="2309" width="8" style="1" bestFit="1" customWidth="1"/>
    <col min="2310" max="2314" width="9" style="1"/>
    <col min="2315" max="2315" width="9.5" style="1" bestFit="1" customWidth="1"/>
    <col min="2316" max="2564" width="9" style="1"/>
    <col min="2565" max="2565" width="8" style="1" bestFit="1" customWidth="1"/>
    <col min="2566" max="2570" width="9" style="1"/>
    <col min="2571" max="2571" width="9.5" style="1" bestFit="1" customWidth="1"/>
    <col min="2572" max="2820" width="9" style="1"/>
    <col min="2821" max="2821" width="8" style="1" bestFit="1" customWidth="1"/>
    <col min="2822" max="2826" width="9" style="1"/>
    <col min="2827" max="2827" width="9.5" style="1" bestFit="1" customWidth="1"/>
    <col min="2828" max="3076" width="9" style="1"/>
    <col min="3077" max="3077" width="8" style="1" bestFit="1" customWidth="1"/>
    <col min="3078" max="3082" width="9" style="1"/>
    <col min="3083" max="3083" width="9.5" style="1" bestFit="1" customWidth="1"/>
    <col min="3084" max="3332" width="9" style="1"/>
    <col min="3333" max="3333" width="8" style="1" bestFit="1" customWidth="1"/>
    <col min="3334" max="3338" width="9" style="1"/>
    <col min="3339" max="3339" width="9.5" style="1" bestFit="1" customWidth="1"/>
    <col min="3340" max="3588" width="9" style="1"/>
    <col min="3589" max="3589" width="8" style="1" bestFit="1" customWidth="1"/>
    <col min="3590" max="3594" width="9" style="1"/>
    <col min="3595" max="3595" width="9.5" style="1" bestFit="1" customWidth="1"/>
    <col min="3596" max="3844" width="9" style="1"/>
    <col min="3845" max="3845" width="8" style="1" bestFit="1" customWidth="1"/>
    <col min="3846" max="3850" width="9" style="1"/>
    <col min="3851" max="3851" width="9.5" style="1" bestFit="1" customWidth="1"/>
    <col min="3852" max="4100" width="9" style="1"/>
    <col min="4101" max="4101" width="8" style="1" bestFit="1" customWidth="1"/>
    <col min="4102" max="4106" width="9" style="1"/>
    <col min="4107" max="4107" width="9.5" style="1" bestFit="1" customWidth="1"/>
    <col min="4108" max="4356" width="9" style="1"/>
    <col min="4357" max="4357" width="8" style="1" bestFit="1" customWidth="1"/>
    <col min="4358" max="4362" width="9" style="1"/>
    <col min="4363" max="4363" width="9.5" style="1" bestFit="1" customWidth="1"/>
    <col min="4364" max="4612" width="9" style="1"/>
    <col min="4613" max="4613" width="8" style="1" bestFit="1" customWidth="1"/>
    <col min="4614" max="4618" width="9" style="1"/>
    <col min="4619" max="4619" width="9.5" style="1" bestFit="1" customWidth="1"/>
    <col min="4620" max="4868" width="9" style="1"/>
    <col min="4869" max="4869" width="8" style="1" bestFit="1" customWidth="1"/>
    <col min="4870" max="4874" width="9" style="1"/>
    <col min="4875" max="4875" width="9.5" style="1" bestFit="1" customWidth="1"/>
    <col min="4876" max="5124" width="9" style="1"/>
    <col min="5125" max="5125" width="8" style="1" bestFit="1" customWidth="1"/>
    <col min="5126" max="5130" width="9" style="1"/>
    <col min="5131" max="5131" width="9.5" style="1" bestFit="1" customWidth="1"/>
    <col min="5132" max="5380" width="9" style="1"/>
    <col min="5381" max="5381" width="8" style="1" bestFit="1" customWidth="1"/>
    <col min="5382" max="5386" width="9" style="1"/>
    <col min="5387" max="5387" width="9.5" style="1" bestFit="1" customWidth="1"/>
    <col min="5388" max="5636" width="9" style="1"/>
    <col min="5637" max="5637" width="8" style="1" bestFit="1" customWidth="1"/>
    <col min="5638" max="5642" width="9" style="1"/>
    <col min="5643" max="5643" width="9.5" style="1" bestFit="1" customWidth="1"/>
    <col min="5644" max="5892" width="9" style="1"/>
    <col min="5893" max="5893" width="8" style="1" bestFit="1" customWidth="1"/>
    <col min="5894" max="5898" width="9" style="1"/>
    <col min="5899" max="5899" width="9.5" style="1" bestFit="1" customWidth="1"/>
    <col min="5900" max="6148" width="9" style="1"/>
    <col min="6149" max="6149" width="8" style="1" bestFit="1" customWidth="1"/>
    <col min="6150" max="6154" width="9" style="1"/>
    <col min="6155" max="6155" width="9.5" style="1" bestFit="1" customWidth="1"/>
    <col min="6156" max="6404" width="9" style="1"/>
    <col min="6405" max="6405" width="8" style="1" bestFit="1" customWidth="1"/>
    <col min="6406" max="6410" width="9" style="1"/>
    <col min="6411" max="6411" width="9.5" style="1" bestFit="1" customWidth="1"/>
    <col min="6412" max="6660" width="9" style="1"/>
    <col min="6661" max="6661" width="8" style="1" bestFit="1" customWidth="1"/>
    <col min="6662" max="6666" width="9" style="1"/>
    <col min="6667" max="6667" width="9.5" style="1" bestFit="1" customWidth="1"/>
    <col min="6668" max="6916" width="9" style="1"/>
    <col min="6917" max="6917" width="8" style="1" bestFit="1" customWidth="1"/>
    <col min="6918" max="6922" width="9" style="1"/>
    <col min="6923" max="6923" width="9.5" style="1" bestFit="1" customWidth="1"/>
    <col min="6924" max="7172" width="9" style="1"/>
    <col min="7173" max="7173" width="8" style="1" bestFit="1" customWidth="1"/>
    <col min="7174" max="7178" width="9" style="1"/>
    <col min="7179" max="7179" width="9.5" style="1" bestFit="1" customWidth="1"/>
    <col min="7180" max="7428" width="9" style="1"/>
    <col min="7429" max="7429" width="8" style="1" bestFit="1" customWidth="1"/>
    <col min="7430" max="7434" width="9" style="1"/>
    <col min="7435" max="7435" width="9.5" style="1" bestFit="1" customWidth="1"/>
    <col min="7436" max="7684" width="9" style="1"/>
    <col min="7685" max="7685" width="8" style="1" bestFit="1" customWidth="1"/>
    <col min="7686" max="7690" width="9" style="1"/>
    <col min="7691" max="7691" width="9.5" style="1" bestFit="1" customWidth="1"/>
    <col min="7692" max="7940" width="9" style="1"/>
    <col min="7941" max="7941" width="8" style="1" bestFit="1" customWidth="1"/>
    <col min="7942" max="7946" width="9" style="1"/>
    <col min="7947" max="7947" width="9.5" style="1" bestFit="1" customWidth="1"/>
    <col min="7948" max="8196" width="9" style="1"/>
    <col min="8197" max="8197" width="8" style="1" bestFit="1" customWidth="1"/>
    <col min="8198" max="8202" width="9" style="1"/>
    <col min="8203" max="8203" width="9.5" style="1" bestFit="1" customWidth="1"/>
    <col min="8204" max="8452" width="9" style="1"/>
    <col min="8453" max="8453" width="8" style="1" bestFit="1" customWidth="1"/>
    <col min="8454" max="8458" width="9" style="1"/>
    <col min="8459" max="8459" width="9.5" style="1" bestFit="1" customWidth="1"/>
    <col min="8460" max="8708" width="9" style="1"/>
    <col min="8709" max="8709" width="8" style="1" bestFit="1" customWidth="1"/>
    <col min="8710" max="8714" width="9" style="1"/>
    <col min="8715" max="8715" width="9.5" style="1" bestFit="1" customWidth="1"/>
    <col min="8716" max="8964" width="9" style="1"/>
    <col min="8965" max="8965" width="8" style="1" bestFit="1" customWidth="1"/>
    <col min="8966" max="8970" width="9" style="1"/>
    <col min="8971" max="8971" width="9.5" style="1" bestFit="1" customWidth="1"/>
    <col min="8972" max="9220" width="9" style="1"/>
    <col min="9221" max="9221" width="8" style="1" bestFit="1" customWidth="1"/>
    <col min="9222" max="9226" width="9" style="1"/>
    <col min="9227" max="9227" width="9.5" style="1" bestFit="1" customWidth="1"/>
    <col min="9228" max="9476" width="9" style="1"/>
    <col min="9477" max="9477" width="8" style="1" bestFit="1" customWidth="1"/>
    <col min="9478" max="9482" width="9" style="1"/>
    <col min="9483" max="9483" width="9.5" style="1" bestFit="1" customWidth="1"/>
    <col min="9484" max="9732" width="9" style="1"/>
    <col min="9733" max="9733" width="8" style="1" bestFit="1" customWidth="1"/>
    <col min="9734" max="9738" width="9" style="1"/>
    <col min="9739" max="9739" width="9.5" style="1" bestFit="1" customWidth="1"/>
    <col min="9740" max="9988" width="9" style="1"/>
    <col min="9989" max="9989" width="8" style="1" bestFit="1" customWidth="1"/>
    <col min="9990" max="9994" width="9" style="1"/>
    <col min="9995" max="9995" width="9.5" style="1" bestFit="1" customWidth="1"/>
    <col min="9996" max="10244" width="9" style="1"/>
    <col min="10245" max="10245" width="8" style="1" bestFit="1" customWidth="1"/>
    <col min="10246" max="10250" width="9" style="1"/>
    <col min="10251" max="10251" width="9.5" style="1" bestFit="1" customWidth="1"/>
    <col min="10252" max="10500" width="9" style="1"/>
    <col min="10501" max="10501" width="8" style="1" bestFit="1" customWidth="1"/>
    <col min="10502" max="10506" width="9" style="1"/>
    <col min="10507" max="10507" width="9.5" style="1" bestFit="1" customWidth="1"/>
    <col min="10508" max="10756" width="9" style="1"/>
    <col min="10757" max="10757" width="8" style="1" bestFit="1" customWidth="1"/>
    <col min="10758" max="10762" width="9" style="1"/>
    <col min="10763" max="10763" width="9.5" style="1" bestFit="1" customWidth="1"/>
    <col min="10764" max="11012" width="9" style="1"/>
    <col min="11013" max="11013" width="8" style="1" bestFit="1" customWidth="1"/>
    <col min="11014" max="11018" width="9" style="1"/>
    <col min="11019" max="11019" width="9.5" style="1" bestFit="1" customWidth="1"/>
    <col min="11020" max="11268" width="9" style="1"/>
    <col min="11269" max="11269" width="8" style="1" bestFit="1" customWidth="1"/>
    <col min="11270" max="11274" width="9" style="1"/>
    <col min="11275" max="11275" width="9.5" style="1" bestFit="1" customWidth="1"/>
    <col min="11276" max="11524" width="9" style="1"/>
    <col min="11525" max="11525" width="8" style="1" bestFit="1" customWidth="1"/>
    <col min="11526" max="11530" width="9" style="1"/>
    <col min="11531" max="11531" width="9.5" style="1" bestFit="1" customWidth="1"/>
    <col min="11532" max="11780" width="9" style="1"/>
    <col min="11781" max="11781" width="8" style="1" bestFit="1" customWidth="1"/>
    <col min="11782" max="11786" width="9" style="1"/>
    <col min="11787" max="11787" width="9.5" style="1" bestFit="1" customWidth="1"/>
    <col min="11788" max="12036" width="9" style="1"/>
    <col min="12037" max="12037" width="8" style="1" bestFit="1" customWidth="1"/>
    <col min="12038" max="12042" width="9" style="1"/>
    <col min="12043" max="12043" width="9.5" style="1" bestFit="1" customWidth="1"/>
    <col min="12044" max="12292" width="9" style="1"/>
    <col min="12293" max="12293" width="8" style="1" bestFit="1" customWidth="1"/>
    <col min="12294" max="12298" width="9" style="1"/>
    <col min="12299" max="12299" width="9.5" style="1" bestFit="1" customWidth="1"/>
    <col min="12300" max="12548" width="9" style="1"/>
    <col min="12549" max="12549" width="8" style="1" bestFit="1" customWidth="1"/>
    <col min="12550" max="12554" width="9" style="1"/>
    <col min="12555" max="12555" width="9.5" style="1" bestFit="1" customWidth="1"/>
    <col min="12556" max="12804" width="9" style="1"/>
    <col min="12805" max="12805" width="8" style="1" bestFit="1" customWidth="1"/>
    <col min="12806" max="12810" width="9" style="1"/>
    <col min="12811" max="12811" width="9.5" style="1" bestFit="1" customWidth="1"/>
    <col min="12812" max="13060" width="9" style="1"/>
    <col min="13061" max="13061" width="8" style="1" bestFit="1" customWidth="1"/>
    <col min="13062" max="13066" width="9" style="1"/>
    <col min="13067" max="13067" width="9.5" style="1" bestFit="1" customWidth="1"/>
    <col min="13068" max="13316" width="9" style="1"/>
    <col min="13317" max="13317" width="8" style="1" bestFit="1" customWidth="1"/>
    <col min="13318" max="13322" width="9" style="1"/>
    <col min="13323" max="13323" width="9.5" style="1" bestFit="1" customWidth="1"/>
    <col min="13324" max="13572" width="9" style="1"/>
    <col min="13573" max="13573" width="8" style="1" bestFit="1" customWidth="1"/>
    <col min="13574" max="13578" width="9" style="1"/>
    <col min="13579" max="13579" width="9.5" style="1" bestFit="1" customWidth="1"/>
    <col min="13580" max="13828" width="9" style="1"/>
    <col min="13829" max="13829" width="8" style="1" bestFit="1" customWidth="1"/>
    <col min="13830" max="13834" width="9" style="1"/>
    <col min="13835" max="13835" width="9.5" style="1" bestFit="1" customWidth="1"/>
    <col min="13836" max="14084" width="9" style="1"/>
    <col min="14085" max="14085" width="8" style="1" bestFit="1" customWidth="1"/>
    <col min="14086" max="14090" width="9" style="1"/>
    <col min="14091" max="14091" width="9.5" style="1" bestFit="1" customWidth="1"/>
    <col min="14092" max="14340" width="9" style="1"/>
    <col min="14341" max="14341" width="8" style="1" bestFit="1" customWidth="1"/>
    <col min="14342" max="14346" width="9" style="1"/>
    <col min="14347" max="14347" width="9.5" style="1" bestFit="1" customWidth="1"/>
    <col min="14348" max="14596" width="9" style="1"/>
    <col min="14597" max="14597" width="8" style="1" bestFit="1" customWidth="1"/>
    <col min="14598" max="14602" width="9" style="1"/>
    <col min="14603" max="14603" width="9.5" style="1" bestFit="1" customWidth="1"/>
    <col min="14604" max="14852" width="9" style="1"/>
    <col min="14853" max="14853" width="8" style="1" bestFit="1" customWidth="1"/>
    <col min="14854" max="14858" width="9" style="1"/>
    <col min="14859" max="14859" width="9.5" style="1" bestFit="1" customWidth="1"/>
    <col min="14860" max="15108" width="9" style="1"/>
    <col min="15109" max="15109" width="8" style="1" bestFit="1" customWidth="1"/>
    <col min="15110" max="15114" width="9" style="1"/>
    <col min="15115" max="15115" width="9.5" style="1" bestFit="1" customWidth="1"/>
    <col min="15116" max="15364" width="9" style="1"/>
    <col min="15365" max="15365" width="8" style="1" bestFit="1" customWidth="1"/>
    <col min="15366" max="15370" width="9" style="1"/>
    <col min="15371" max="15371" width="9.5" style="1" bestFit="1" customWidth="1"/>
    <col min="15372" max="15620" width="9" style="1"/>
    <col min="15621" max="15621" width="8" style="1" bestFit="1" customWidth="1"/>
    <col min="15622" max="15626" width="9" style="1"/>
    <col min="15627" max="15627" width="9.5" style="1" bestFit="1" customWidth="1"/>
    <col min="15628" max="15876" width="9" style="1"/>
    <col min="15877" max="15877" width="8" style="1" bestFit="1" customWidth="1"/>
    <col min="15878" max="15882" width="9" style="1"/>
    <col min="15883" max="15883" width="9.5" style="1" bestFit="1" customWidth="1"/>
    <col min="15884" max="16132" width="9" style="1"/>
    <col min="16133" max="16133" width="8" style="1" bestFit="1" customWidth="1"/>
    <col min="16134" max="16138" width="9" style="1"/>
    <col min="16139" max="16139" width="9.5" style="1" bestFit="1" customWidth="1"/>
    <col min="16140" max="16384" width="9" style="1"/>
  </cols>
  <sheetData>
    <row r="1" spans="1:14" ht="14.25" customHeight="1">
      <c r="A1" s="109" t="s">
        <v>18</v>
      </c>
      <c r="B1" s="109"/>
      <c r="C1" s="109"/>
      <c r="D1" s="109"/>
      <c r="E1" s="109"/>
      <c r="F1" s="109"/>
      <c r="G1" s="109"/>
      <c r="H1" s="8"/>
      <c r="I1" s="8"/>
    </row>
    <row r="2" spans="1:14">
      <c r="D2" s="11"/>
      <c r="E2" s="11"/>
      <c r="F2" s="11"/>
    </row>
    <row r="3" spans="1:14" ht="24">
      <c r="A3" s="110" t="s">
        <v>111</v>
      </c>
      <c r="B3" s="110"/>
      <c r="C3" s="110"/>
      <c r="D3" s="10" t="s">
        <v>17</v>
      </c>
      <c r="F3" s="111"/>
      <c r="G3" s="112"/>
    </row>
    <row r="4" spans="1:14" ht="24">
      <c r="A4" s="110" t="s">
        <v>16</v>
      </c>
      <c r="B4" s="110"/>
      <c r="C4" s="110"/>
      <c r="D4" s="10" t="s">
        <v>15</v>
      </c>
      <c r="F4" s="113"/>
      <c r="G4" s="114"/>
    </row>
    <row r="5" spans="1:14">
      <c r="A5" s="9"/>
      <c r="B5" s="9"/>
      <c r="C5" s="9"/>
      <c r="D5" s="9"/>
      <c r="E5" s="8"/>
    </row>
    <row r="6" spans="1:14" ht="19.5" thickBot="1">
      <c r="A6" s="115" t="s">
        <v>14</v>
      </c>
      <c r="B6" s="115"/>
      <c r="C6" s="115"/>
      <c r="D6" s="115"/>
    </row>
    <row r="7" spans="1:14" ht="17.25" customHeight="1" thickBot="1">
      <c r="A7" s="117" t="s">
        <v>13</v>
      </c>
      <c r="B7" s="118"/>
      <c r="C7" s="118"/>
      <c r="D7" s="118"/>
      <c r="E7" s="6" t="s">
        <v>12</v>
      </c>
      <c r="F7" s="6" t="s">
        <v>11</v>
      </c>
      <c r="G7" s="7" t="s">
        <v>10</v>
      </c>
      <c r="H7" s="2"/>
      <c r="I7" s="2"/>
    </row>
    <row r="8" spans="1:14" ht="17.25" customHeight="1">
      <c r="A8" s="121">
        <v>12</v>
      </c>
      <c r="B8" s="122"/>
      <c r="C8" s="122"/>
      <c r="D8" s="122"/>
      <c r="E8" s="116">
        <v>100</v>
      </c>
      <c r="F8" s="116">
        <v>1200</v>
      </c>
      <c r="G8" s="107">
        <f>E8*F8</f>
        <v>120000</v>
      </c>
      <c r="H8" s="2"/>
      <c r="I8" s="2"/>
    </row>
    <row r="9" spans="1:14" ht="17.25" customHeight="1">
      <c r="A9" s="105" t="s">
        <v>9</v>
      </c>
      <c r="B9" s="106"/>
      <c r="C9" s="106"/>
      <c r="D9" s="106"/>
      <c r="E9" s="101"/>
      <c r="F9" s="101"/>
      <c r="G9" s="108"/>
      <c r="H9" s="2"/>
      <c r="I9" s="2"/>
    </row>
    <row r="10" spans="1:14" ht="17.25" customHeight="1">
      <c r="A10" s="119">
        <v>26</v>
      </c>
      <c r="B10" s="120"/>
      <c r="C10" s="120"/>
      <c r="D10" s="120"/>
      <c r="E10" s="101">
        <v>50</v>
      </c>
      <c r="F10" s="101">
        <v>300</v>
      </c>
      <c r="G10" s="99">
        <f>E10*F10</f>
        <v>15000</v>
      </c>
      <c r="H10" s="2"/>
      <c r="I10" s="2"/>
    </row>
    <row r="11" spans="1:14" ht="17.25" customHeight="1">
      <c r="A11" s="105" t="s">
        <v>8</v>
      </c>
      <c r="B11" s="106"/>
      <c r="C11" s="106"/>
      <c r="D11" s="106"/>
      <c r="E11" s="101"/>
      <c r="F11" s="101"/>
      <c r="G11" s="99"/>
      <c r="H11" s="2"/>
      <c r="I11" s="2"/>
    </row>
    <row r="12" spans="1:14" ht="17.25" customHeight="1">
      <c r="A12" s="119">
        <v>89</v>
      </c>
      <c r="B12" s="120"/>
      <c r="C12" s="120"/>
      <c r="D12" s="120"/>
      <c r="E12" s="101">
        <v>100</v>
      </c>
      <c r="F12" s="101">
        <v>2000</v>
      </c>
      <c r="G12" s="99">
        <f>E12*F12</f>
        <v>200000</v>
      </c>
      <c r="H12" s="2"/>
      <c r="I12" s="2"/>
    </row>
    <row r="13" spans="1:14" ht="17.25" customHeight="1" thickBot="1">
      <c r="A13" s="103" t="s">
        <v>7</v>
      </c>
      <c r="B13" s="104"/>
      <c r="C13" s="104"/>
      <c r="D13" s="104"/>
      <c r="E13" s="102"/>
      <c r="F13" s="102"/>
      <c r="G13" s="100"/>
      <c r="H13" s="2"/>
      <c r="I13" s="2"/>
    </row>
    <row r="14" spans="1:14" ht="17.25" customHeight="1" thickBot="1">
      <c r="A14" s="117" t="s">
        <v>6</v>
      </c>
      <c r="B14" s="118"/>
      <c r="C14" s="118"/>
      <c r="D14" s="4" t="s">
        <v>5</v>
      </c>
      <c r="E14" s="5">
        <f>SUM(G8:G13)*0.08</f>
        <v>26800</v>
      </c>
      <c r="F14" s="4" t="s">
        <v>4</v>
      </c>
      <c r="G14" s="3">
        <f>SUM(G8:G13)+E14</f>
        <v>361800</v>
      </c>
      <c r="J14" s="11" t="s">
        <v>135</v>
      </c>
      <c r="K14" s="11" t="s">
        <v>134</v>
      </c>
      <c r="L14" s="11" t="s">
        <v>131</v>
      </c>
      <c r="M14" s="11" t="s">
        <v>132</v>
      </c>
      <c r="N14" s="11" t="s">
        <v>133</v>
      </c>
    </row>
    <row r="15" spans="1:14">
      <c r="I15" s="1" t="s">
        <v>127</v>
      </c>
      <c r="J15" s="52"/>
      <c r="K15" s="54" t="str">
        <f>TEXT(J15,"aaa")</f>
        <v>土</v>
      </c>
    </row>
    <row r="16" spans="1:14" s="2" customFormat="1">
      <c r="I16" s="51" t="s">
        <v>124</v>
      </c>
      <c r="J16" s="16"/>
      <c r="K16" s="14"/>
      <c r="L16" s="1"/>
      <c r="M16" s="1"/>
      <c r="N16" s="1"/>
    </row>
    <row r="17" spans="9:12">
      <c r="I17" s="1" t="s">
        <v>125</v>
      </c>
      <c r="K17" s="49" t="s">
        <v>126</v>
      </c>
    </row>
    <row r="18" spans="9:12">
      <c r="I18" s="1" t="s">
        <v>129</v>
      </c>
      <c r="K18" s="49" t="s">
        <v>130</v>
      </c>
    </row>
    <row r="19" spans="9:12">
      <c r="J19" s="53" t="s">
        <v>128</v>
      </c>
    </row>
    <row r="21" spans="9:12">
      <c r="J21" s="55">
        <f ca="1">TODAY()</f>
        <v>45847</v>
      </c>
      <c r="L21" s="1" t="s">
        <v>136</v>
      </c>
    </row>
    <row r="22" spans="9:12">
      <c r="J22" s="55"/>
    </row>
  </sheetData>
  <mergeCells count="22">
    <mergeCell ref="A14:C14"/>
    <mergeCell ref="A10:D10"/>
    <mergeCell ref="A12:D12"/>
    <mergeCell ref="A7:D7"/>
    <mergeCell ref="A8:D8"/>
    <mergeCell ref="G8:G9"/>
    <mergeCell ref="A9:D9"/>
    <mergeCell ref="A1:G1"/>
    <mergeCell ref="A3:C3"/>
    <mergeCell ref="F3:G4"/>
    <mergeCell ref="A4:C4"/>
    <mergeCell ref="A6:D6"/>
    <mergeCell ref="E8:E9"/>
    <mergeCell ref="F8:F9"/>
    <mergeCell ref="G12:G13"/>
    <mergeCell ref="F12:F13"/>
    <mergeCell ref="E12:E13"/>
    <mergeCell ref="A13:D13"/>
    <mergeCell ref="G10:G11"/>
    <mergeCell ref="A11:D11"/>
    <mergeCell ref="F10:F11"/>
    <mergeCell ref="E10:E11"/>
  </mergeCells>
  <phoneticPr fontId="8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30F0E-D14F-489D-B57B-C9013887C7DD}">
  <sheetPr>
    <tabColor theme="5" tint="0.79998168889431442"/>
  </sheetPr>
  <dimension ref="A1:H12"/>
  <sheetViews>
    <sheetView zoomScale="175" zoomScaleNormal="175" workbookViewId="0"/>
  </sheetViews>
  <sheetFormatPr defaultRowHeight="18.75"/>
  <cols>
    <col min="1" max="1" width="11.125" style="2" customWidth="1"/>
    <col min="2" max="2" width="29" style="2" bestFit="1" customWidth="1"/>
    <col min="3" max="5" width="7.75" style="12" bestFit="1" customWidth="1"/>
    <col min="6" max="6" width="11.875" style="2" bestFit="1" customWidth="1"/>
    <col min="7" max="7" width="9" style="2"/>
    <col min="8" max="8" width="10.25" style="2" bestFit="1" customWidth="1"/>
    <col min="9" max="16384" width="9" style="2"/>
  </cols>
  <sheetData>
    <row r="1" spans="1:8">
      <c r="A1" s="2" t="s">
        <v>39</v>
      </c>
    </row>
    <row r="2" spans="1:8" s="14" customFormat="1">
      <c r="A2" s="87" t="s">
        <v>3</v>
      </c>
      <c r="B2" s="88" t="s">
        <v>112</v>
      </c>
      <c r="C2" s="89" t="s">
        <v>38</v>
      </c>
      <c r="D2" s="89" t="s">
        <v>37</v>
      </c>
      <c r="E2" s="89" t="s">
        <v>36</v>
      </c>
      <c r="F2" s="90" t="s">
        <v>35</v>
      </c>
      <c r="H2" s="146"/>
    </row>
    <row r="3" spans="1:8">
      <c r="A3" s="91" t="s">
        <v>34</v>
      </c>
      <c r="B3" s="92" t="s">
        <v>33</v>
      </c>
      <c r="C3" s="93">
        <v>1978</v>
      </c>
      <c r="D3" s="93">
        <v>4</v>
      </c>
      <c r="E3" s="93">
        <v>1</v>
      </c>
      <c r="F3" s="98">
        <f>DATE(C3,D3,E3)</f>
        <v>28581</v>
      </c>
    </row>
    <row r="4" spans="1:8">
      <c r="A4" s="91" t="s">
        <v>32</v>
      </c>
      <c r="B4" s="92" t="s">
        <v>31</v>
      </c>
      <c r="C4" s="93">
        <v>1981</v>
      </c>
      <c r="D4" s="93">
        <v>6</v>
      </c>
      <c r="E4" s="93">
        <v>5</v>
      </c>
      <c r="F4" s="94"/>
      <c r="H4" s="16"/>
    </row>
    <row r="5" spans="1:8">
      <c r="A5" s="91" t="s">
        <v>30</v>
      </c>
      <c r="B5" s="92" t="s">
        <v>29</v>
      </c>
      <c r="C5" s="93">
        <v>1982</v>
      </c>
      <c r="D5" s="93">
        <v>4</v>
      </c>
      <c r="E5" s="93">
        <v>5</v>
      </c>
      <c r="F5" s="94"/>
      <c r="H5" s="16"/>
    </row>
    <row r="6" spans="1:8">
      <c r="A6" s="91" t="s">
        <v>28</v>
      </c>
      <c r="B6" s="92" t="s">
        <v>27</v>
      </c>
      <c r="C6" s="93">
        <v>1989</v>
      </c>
      <c r="D6" s="93">
        <v>9</v>
      </c>
      <c r="E6" s="93">
        <v>1</v>
      </c>
      <c r="F6" s="94"/>
      <c r="H6" s="16"/>
    </row>
    <row r="7" spans="1:8">
      <c r="A7" s="91" t="s">
        <v>26</v>
      </c>
      <c r="B7" s="92" t="s">
        <v>25</v>
      </c>
      <c r="C7" s="93">
        <v>1992</v>
      </c>
      <c r="D7" s="93">
        <v>10</v>
      </c>
      <c r="E7" s="93">
        <v>26</v>
      </c>
      <c r="F7" s="94"/>
      <c r="H7" s="16"/>
    </row>
    <row r="8" spans="1:8">
      <c r="A8" s="91" t="s">
        <v>24</v>
      </c>
      <c r="B8" s="92" t="s">
        <v>23</v>
      </c>
      <c r="C8" s="93">
        <v>1995</v>
      </c>
      <c r="D8" s="93">
        <v>8</v>
      </c>
      <c r="E8" s="93">
        <v>15</v>
      </c>
      <c r="F8" s="94"/>
      <c r="H8" s="16"/>
    </row>
    <row r="9" spans="1:8">
      <c r="A9" s="91" t="s">
        <v>22</v>
      </c>
      <c r="B9" s="92" t="s">
        <v>21</v>
      </c>
      <c r="C9" s="93">
        <v>1998</v>
      </c>
      <c r="D9" s="93">
        <v>9</v>
      </c>
      <c r="E9" s="93">
        <v>1</v>
      </c>
      <c r="F9" s="94"/>
    </row>
    <row r="10" spans="1:8">
      <c r="A10" s="95" t="s">
        <v>20</v>
      </c>
      <c r="B10" s="96" t="s">
        <v>19</v>
      </c>
      <c r="C10" s="97">
        <v>2000</v>
      </c>
      <c r="D10" s="97">
        <v>10</v>
      </c>
      <c r="E10" s="97">
        <v>1</v>
      </c>
      <c r="F10" s="94"/>
    </row>
    <row r="12" spans="1:8">
      <c r="A12" s="13"/>
    </row>
  </sheetData>
  <phoneticPr fontId="8"/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2E1DA-56C6-4B21-98BA-F582E5090125}">
  <sheetPr>
    <tabColor theme="5" tint="0.59999389629810485"/>
  </sheetPr>
  <dimension ref="A1:E12"/>
  <sheetViews>
    <sheetView zoomScale="160" zoomScaleNormal="160" workbookViewId="0"/>
  </sheetViews>
  <sheetFormatPr defaultRowHeight="18.75"/>
  <cols>
    <col min="1" max="1" width="12.375" style="2" bestFit="1" customWidth="1"/>
    <col min="2" max="2" width="31.5" style="2" bestFit="1" customWidth="1"/>
    <col min="3" max="3" width="12.5" style="14" customWidth="1"/>
    <col min="4" max="4" width="11.25" style="14" bestFit="1" customWidth="1"/>
    <col min="5" max="5" width="11.25" style="2" bestFit="1" customWidth="1"/>
    <col min="6" max="16384" width="9" style="2"/>
  </cols>
  <sheetData>
    <row r="1" spans="1:5" ht="30">
      <c r="A1" s="85" t="s">
        <v>65</v>
      </c>
    </row>
    <row r="2" spans="1:5">
      <c r="A2" s="84" t="s">
        <v>1</v>
      </c>
      <c r="B2" s="84" t="s">
        <v>0</v>
      </c>
      <c r="C2" s="84" t="s">
        <v>46</v>
      </c>
      <c r="D2" s="84" t="s">
        <v>151</v>
      </c>
      <c r="E2" s="84" t="s">
        <v>152</v>
      </c>
    </row>
    <row r="3" spans="1:5">
      <c r="A3" s="81" t="s">
        <v>64</v>
      </c>
      <c r="B3" s="81" t="s">
        <v>63</v>
      </c>
      <c r="C3" s="82">
        <v>28471</v>
      </c>
      <c r="D3" s="86">
        <f t="shared" ref="D3" si="0">MONTH(C3)</f>
        <v>12</v>
      </c>
      <c r="E3" s="86">
        <f>DAY(C3)</f>
        <v>12</v>
      </c>
    </row>
    <row r="4" spans="1:5">
      <c r="A4" s="81" t="s">
        <v>62</v>
      </c>
      <c r="B4" s="81" t="s">
        <v>61</v>
      </c>
      <c r="C4" s="82">
        <v>29709</v>
      </c>
      <c r="D4" s="83"/>
      <c r="E4" s="83"/>
    </row>
    <row r="5" spans="1:5">
      <c r="A5" s="81" t="s">
        <v>60</v>
      </c>
      <c r="B5" s="81" t="s">
        <v>59</v>
      </c>
      <c r="C5" s="82">
        <v>22685</v>
      </c>
      <c r="D5" s="83"/>
      <c r="E5" s="83"/>
    </row>
    <row r="6" spans="1:5">
      <c r="A6" s="81" t="s">
        <v>58</v>
      </c>
      <c r="B6" s="81" t="s">
        <v>57</v>
      </c>
      <c r="C6" s="82">
        <v>27574</v>
      </c>
      <c r="D6" s="83"/>
      <c r="E6" s="83"/>
    </row>
    <row r="7" spans="1:5">
      <c r="A7" s="81" t="s">
        <v>56</v>
      </c>
      <c r="B7" s="81" t="s">
        <v>55</v>
      </c>
      <c r="C7" s="82">
        <v>15574</v>
      </c>
      <c r="D7" s="83"/>
      <c r="E7" s="83"/>
    </row>
    <row r="8" spans="1:5">
      <c r="A8" s="81" t="s">
        <v>54</v>
      </c>
      <c r="B8" s="81" t="s">
        <v>53</v>
      </c>
      <c r="C8" s="82">
        <v>33299</v>
      </c>
      <c r="D8" s="83"/>
      <c r="E8" s="83"/>
    </row>
    <row r="9" spans="1:5">
      <c r="A9" s="81" t="s">
        <v>52</v>
      </c>
      <c r="B9" s="81" t="s">
        <v>51</v>
      </c>
      <c r="C9" s="82">
        <v>25362</v>
      </c>
      <c r="D9" s="83"/>
      <c r="E9" s="83"/>
    </row>
    <row r="10" spans="1:5">
      <c r="A10" s="81" t="s">
        <v>50</v>
      </c>
      <c r="B10" s="81" t="s">
        <v>49</v>
      </c>
      <c r="C10" s="82">
        <v>21839</v>
      </c>
      <c r="D10" s="83"/>
      <c r="E10" s="83"/>
    </row>
    <row r="12" spans="1:5">
      <c r="A12" s="22"/>
    </row>
  </sheetData>
  <phoneticPr fontId="8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5227B-7BAD-419F-838D-60CFD8938927}">
  <sheetPr>
    <tabColor theme="5" tint="0.79998168889431442"/>
  </sheetPr>
  <dimension ref="A1:E17"/>
  <sheetViews>
    <sheetView zoomScale="130" zoomScaleNormal="130" workbookViewId="0"/>
  </sheetViews>
  <sheetFormatPr defaultRowHeight="18.75"/>
  <cols>
    <col min="1" max="1" width="12.375" style="2" bestFit="1" customWidth="1"/>
    <col min="2" max="2" width="11.625" style="16" bestFit="1" customWidth="1"/>
    <col min="3" max="3" width="16.625" style="14" bestFit="1" customWidth="1"/>
    <col min="4" max="4" width="13" style="14" bestFit="1" customWidth="1"/>
    <col min="5" max="5" width="11.625" style="2" bestFit="1" customWidth="1"/>
    <col min="6" max="6" width="1.25" style="2" customWidth="1"/>
    <col min="7" max="16384" width="9" style="2"/>
  </cols>
  <sheetData>
    <row r="1" spans="1:5" ht="25.5">
      <c r="A1" s="65" t="s">
        <v>48</v>
      </c>
    </row>
    <row r="2" spans="1:5" ht="4.5" customHeight="1"/>
    <row r="3" spans="1:5" ht="21" customHeight="1">
      <c r="A3" s="147">
        <v>2025</v>
      </c>
      <c r="B3" s="21" t="s">
        <v>47</v>
      </c>
    </row>
    <row r="4" spans="1:5">
      <c r="B4" s="2"/>
      <c r="C4" s="2"/>
    </row>
    <row r="5" spans="1:5" s="14" customFormat="1">
      <c r="A5" s="19" t="s">
        <v>1</v>
      </c>
      <c r="B5" s="20" t="s">
        <v>46</v>
      </c>
      <c r="C5" s="19" t="s">
        <v>45</v>
      </c>
      <c r="D5" s="19" t="s">
        <v>44</v>
      </c>
      <c r="E5" s="19" t="s">
        <v>43</v>
      </c>
    </row>
    <row r="6" spans="1:5">
      <c r="A6" s="50" t="s">
        <v>113</v>
      </c>
      <c r="B6" s="18">
        <v>28471</v>
      </c>
      <c r="C6" s="147">
        <f>MONTH(B6)</f>
        <v>12</v>
      </c>
      <c r="D6" s="147">
        <f>DAY(B6)</f>
        <v>12</v>
      </c>
      <c r="E6" s="148">
        <f>DATE($A$3,C6,D6)</f>
        <v>46003</v>
      </c>
    </row>
    <row r="7" spans="1:5">
      <c r="A7" s="50" t="s">
        <v>114</v>
      </c>
      <c r="B7" s="18">
        <v>29709</v>
      </c>
      <c r="C7" s="17">
        <f t="shared" ref="C6:C13" si="0">MONTH(B7)</f>
        <v>5</v>
      </c>
      <c r="D7" s="17">
        <f t="shared" ref="D6:D13" si="1">DAY(B7)</f>
        <v>3</v>
      </c>
      <c r="E7" s="153"/>
    </row>
    <row r="8" spans="1:5">
      <c r="A8" s="50" t="s">
        <v>115</v>
      </c>
      <c r="B8" s="18">
        <v>22685</v>
      </c>
      <c r="C8" s="17">
        <f t="shared" si="0"/>
        <v>2</v>
      </c>
      <c r="D8" s="17">
        <f t="shared" si="1"/>
        <v>8</v>
      </c>
      <c r="E8" s="153"/>
    </row>
    <row r="9" spans="1:5">
      <c r="A9" s="50" t="s">
        <v>116</v>
      </c>
      <c r="B9" s="18">
        <v>27574</v>
      </c>
      <c r="C9" s="17">
        <f t="shared" si="0"/>
        <v>6</v>
      </c>
      <c r="D9" s="17">
        <f t="shared" si="1"/>
        <v>29</v>
      </c>
      <c r="E9" s="153"/>
    </row>
    <row r="10" spans="1:5">
      <c r="A10" s="50" t="s">
        <v>117</v>
      </c>
      <c r="B10" s="18">
        <v>15574</v>
      </c>
      <c r="C10" s="17">
        <f t="shared" si="0"/>
        <v>8</v>
      </c>
      <c r="D10" s="17">
        <f t="shared" si="1"/>
        <v>21</v>
      </c>
      <c r="E10" s="153"/>
    </row>
    <row r="11" spans="1:5">
      <c r="A11" s="50" t="s">
        <v>118</v>
      </c>
      <c r="B11" s="18">
        <v>33299</v>
      </c>
      <c r="C11" s="17">
        <f t="shared" si="0"/>
        <v>3</v>
      </c>
      <c r="D11" s="17">
        <f t="shared" si="1"/>
        <v>2</v>
      </c>
      <c r="E11" s="153"/>
    </row>
    <row r="12" spans="1:5">
      <c r="A12" s="50" t="s">
        <v>119</v>
      </c>
      <c r="B12" s="18">
        <v>25362</v>
      </c>
      <c r="C12" s="17">
        <f t="shared" si="0"/>
        <v>6</v>
      </c>
      <c r="D12" s="17">
        <f t="shared" si="1"/>
        <v>8</v>
      </c>
      <c r="E12" s="153"/>
    </row>
    <row r="13" spans="1:5">
      <c r="A13" s="50" t="s">
        <v>120</v>
      </c>
      <c r="B13" s="18">
        <v>21839</v>
      </c>
      <c r="C13" s="17">
        <f t="shared" si="0"/>
        <v>10</v>
      </c>
      <c r="D13" s="17">
        <f t="shared" si="1"/>
        <v>16</v>
      </c>
      <c r="E13" s="153"/>
    </row>
    <row r="16" spans="1:5">
      <c r="A16" s="63" t="s">
        <v>42</v>
      </c>
    </row>
    <row r="17" spans="1:1">
      <c r="A17" s="76" t="s">
        <v>153</v>
      </c>
    </row>
  </sheetData>
  <phoneticPr fontId="8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BF84D-8497-4F81-B403-CAB6BED2F663}">
  <sheetPr>
    <tabColor theme="5" tint="0.79998168889431442"/>
  </sheetPr>
  <dimension ref="A1:I24"/>
  <sheetViews>
    <sheetView zoomScale="130" zoomScaleNormal="130" workbookViewId="0">
      <selection sqref="A1:G1"/>
    </sheetView>
  </sheetViews>
  <sheetFormatPr defaultRowHeight="18.75"/>
  <cols>
    <col min="1" max="2" width="9" style="1"/>
    <col min="3" max="3" width="10.5" style="1" bestFit="1" customWidth="1"/>
    <col min="4" max="7" width="10.125" style="1" customWidth="1"/>
    <col min="8" max="10" width="9" style="1"/>
    <col min="11" max="11" width="9.5" style="1" bestFit="1" customWidth="1"/>
    <col min="12" max="260" width="9" style="1"/>
    <col min="261" max="261" width="8" style="1" bestFit="1" customWidth="1"/>
    <col min="262" max="266" width="9" style="1"/>
    <col min="267" max="267" width="9.5" style="1" bestFit="1" customWidth="1"/>
    <col min="268" max="516" width="9" style="1"/>
    <col min="517" max="517" width="8" style="1" bestFit="1" customWidth="1"/>
    <col min="518" max="522" width="9" style="1"/>
    <col min="523" max="523" width="9.5" style="1" bestFit="1" customWidth="1"/>
    <col min="524" max="772" width="9" style="1"/>
    <col min="773" max="773" width="8" style="1" bestFit="1" customWidth="1"/>
    <col min="774" max="778" width="9" style="1"/>
    <col min="779" max="779" width="9.5" style="1" bestFit="1" customWidth="1"/>
    <col min="780" max="1028" width="9" style="1"/>
    <col min="1029" max="1029" width="8" style="1" bestFit="1" customWidth="1"/>
    <col min="1030" max="1034" width="9" style="1"/>
    <col min="1035" max="1035" width="9.5" style="1" bestFit="1" customWidth="1"/>
    <col min="1036" max="1284" width="9" style="1"/>
    <col min="1285" max="1285" width="8" style="1" bestFit="1" customWidth="1"/>
    <col min="1286" max="1290" width="9" style="1"/>
    <col min="1291" max="1291" width="9.5" style="1" bestFit="1" customWidth="1"/>
    <col min="1292" max="1540" width="9" style="1"/>
    <col min="1541" max="1541" width="8" style="1" bestFit="1" customWidth="1"/>
    <col min="1542" max="1546" width="9" style="1"/>
    <col min="1547" max="1547" width="9.5" style="1" bestFit="1" customWidth="1"/>
    <col min="1548" max="1796" width="9" style="1"/>
    <col min="1797" max="1797" width="8" style="1" bestFit="1" customWidth="1"/>
    <col min="1798" max="1802" width="9" style="1"/>
    <col min="1803" max="1803" width="9.5" style="1" bestFit="1" customWidth="1"/>
    <col min="1804" max="2052" width="9" style="1"/>
    <col min="2053" max="2053" width="8" style="1" bestFit="1" customWidth="1"/>
    <col min="2054" max="2058" width="9" style="1"/>
    <col min="2059" max="2059" width="9.5" style="1" bestFit="1" customWidth="1"/>
    <col min="2060" max="2308" width="9" style="1"/>
    <col min="2309" max="2309" width="8" style="1" bestFit="1" customWidth="1"/>
    <col min="2310" max="2314" width="9" style="1"/>
    <col min="2315" max="2315" width="9.5" style="1" bestFit="1" customWidth="1"/>
    <col min="2316" max="2564" width="9" style="1"/>
    <col min="2565" max="2565" width="8" style="1" bestFit="1" customWidth="1"/>
    <col min="2566" max="2570" width="9" style="1"/>
    <col min="2571" max="2571" width="9.5" style="1" bestFit="1" customWidth="1"/>
    <col min="2572" max="2820" width="9" style="1"/>
    <col min="2821" max="2821" width="8" style="1" bestFit="1" customWidth="1"/>
    <col min="2822" max="2826" width="9" style="1"/>
    <col min="2827" max="2827" width="9.5" style="1" bestFit="1" customWidth="1"/>
    <col min="2828" max="3076" width="9" style="1"/>
    <col min="3077" max="3077" width="8" style="1" bestFit="1" customWidth="1"/>
    <col min="3078" max="3082" width="9" style="1"/>
    <col min="3083" max="3083" width="9.5" style="1" bestFit="1" customWidth="1"/>
    <col min="3084" max="3332" width="9" style="1"/>
    <col min="3333" max="3333" width="8" style="1" bestFit="1" customWidth="1"/>
    <col min="3334" max="3338" width="9" style="1"/>
    <col min="3339" max="3339" width="9.5" style="1" bestFit="1" customWidth="1"/>
    <col min="3340" max="3588" width="9" style="1"/>
    <col min="3589" max="3589" width="8" style="1" bestFit="1" customWidth="1"/>
    <col min="3590" max="3594" width="9" style="1"/>
    <col min="3595" max="3595" width="9.5" style="1" bestFit="1" customWidth="1"/>
    <col min="3596" max="3844" width="9" style="1"/>
    <col min="3845" max="3845" width="8" style="1" bestFit="1" customWidth="1"/>
    <col min="3846" max="3850" width="9" style="1"/>
    <col min="3851" max="3851" width="9.5" style="1" bestFit="1" customWidth="1"/>
    <col min="3852" max="4100" width="9" style="1"/>
    <col min="4101" max="4101" width="8" style="1" bestFit="1" customWidth="1"/>
    <col min="4102" max="4106" width="9" style="1"/>
    <col min="4107" max="4107" width="9.5" style="1" bestFit="1" customWidth="1"/>
    <col min="4108" max="4356" width="9" style="1"/>
    <col min="4357" max="4357" width="8" style="1" bestFit="1" customWidth="1"/>
    <col min="4358" max="4362" width="9" style="1"/>
    <col min="4363" max="4363" width="9.5" style="1" bestFit="1" customWidth="1"/>
    <col min="4364" max="4612" width="9" style="1"/>
    <col min="4613" max="4613" width="8" style="1" bestFit="1" customWidth="1"/>
    <col min="4614" max="4618" width="9" style="1"/>
    <col min="4619" max="4619" width="9.5" style="1" bestFit="1" customWidth="1"/>
    <col min="4620" max="4868" width="9" style="1"/>
    <col min="4869" max="4869" width="8" style="1" bestFit="1" customWidth="1"/>
    <col min="4870" max="4874" width="9" style="1"/>
    <col min="4875" max="4875" width="9.5" style="1" bestFit="1" customWidth="1"/>
    <col min="4876" max="5124" width="9" style="1"/>
    <col min="5125" max="5125" width="8" style="1" bestFit="1" customWidth="1"/>
    <col min="5126" max="5130" width="9" style="1"/>
    <col min="5131" max="5131" width="9.5" style="1" bestFit="1" customWidth="1"/>
    <col min="5132" max="5380" width="9" style="1"/>
    <col min="5381" max="5381" width="8" style="1" bestFit="1" customWidth="1"/>
    <col min="5382" max="5386" width="9" style="1"/>
    <col min="5387" max="5387" width="9.5" style="1" bestFit="1" customWidth="1"/>
    <col min="5388" max="5636" width="9" style="1"/>
    <col min="5637" max="5637" width="8" style="1" bestFit="1" customWidth="1"/>
    <col min="5638" max="5642" width="9" style="1"/>
    <col min="5643" max="5643" width="9.5" style="1" bestFit="1" customWidth="1"/>
    <col min="5644" max="5892" width="9" style="1"/>
    <col min="5893" max="5893" width="8" style="1" bestFit="1" customWidth="1"/>
    <col min="5894" max="5898" width="9" style="1"/>
    <col min="5899" max="5899" width="9.5" style="1" bestFit="1" customWidth="1"/>
    <col min="5900" max="6148" width="9" style="1"/>
    <col min="6149" max="6149" width="8" style="1" bestFit="1" customWidth="1"/>
    <col min="6150" max="6154" width="9" style="1"/>
    <col min="6155" max="6155" width="9.5" style="1" bestFit="1" customWidth="1"/>
    <col min="6156" max="6404" width="9" style="1"/>
    <col min="6405" max="6405" width="8" style="1" bestFit="1" customWidth="1"/>
    <col min="6406" max="6410" width="9" style="1"/>
    <col min="6411" max="6411" width="9.5" style="1" bestFit="1" customWidth="1"/>
    <col min="6412" max="6660" width="9" style="1"/>
    <col min="6661" max="6661" width="8" style="1" bestFit="1" customWidth="1"/>
    <col min="6662" max="6666" width="9" style="1"/>
    <col min="6667" max="6667" width="9.5" style="1" bestFit="1" customWidth="1"/>
    <col min="6668" max="6916" width="9" style="1"/>
    <col min="6917" max="6917" width="8" style="1" bestFit="1" customWidth="1"/>
    <col min="6918" max="6922" width="9" style="1"/>
    <col min="6923" max="6923" width="9.5" style="1" bestFit="1" customWidth="1"/>
    <col min="6924" max="7172" width="9" style="1"/>
    <col min="7173" max="7173" width="8" style="1" bestFit="1" customWidth="1"/>
    <col min="7174" max="7178" width="9" style="1"/>
    <col min="7179" max="7179" width="9.5" style="1" bestFit="1" customWidth="1"/>
    <col min="7180" max="7428" width="9" style="1"/>
    <col min="7429" max="7429" width="8" style="1" bestFit="1" customWidth="1"/>
    <col min="7430" max="7434" width="9" style="1"/>
    <col min="7435" max="7435" width="9.5" style="1" bestFit="1" customWidth="1"/>
    <col min="7436" max="7684" width="9" style="1"/>
    <col min="7685" max="7685" width="8" style="1" bestFit="1" customWidth="1"/>
    <col min="7686" max="7690" width="9" style="1"/>
    <col min="7691" max="7691" width="9.5" style="1" bestFit="1" customWidth="1"/>
    <col min="7692" max="7940" width="9" style="1"/>
    <col min="7941" max="7941" width="8" style="1" bestFit="1" customWidth="1"/>
    <col min="7942" max="7946" width="9" style="1"/>
    <col min="7947" max="7947" width="9.5" style="1" bestFit="1" customWidth="1"/>
    <col min="7948" max="8196" width="9" style="1"/>
    <col min="8197" max="8197" width="8" style="1" bestFit="1" customWidth="1"/>
    <col min="8198" max="8202" width="9" style="1"/>
    <col min="8203" max="8203" width="9.5" style="1" bestFit="1" customWidth="1"/>
    <col min="8204" max="8452" width="9" style="1"/>
    <col min="8453" max="8453" width="8" style="1" bestFit="1" customWidth="1"/>
    <col min="8454" max="8458" width="9" style="1"/>
    <col min="8459" max="8459" width="9.5" style="1" bestFit="1" customWidth="1"/>
    <col min="8460" max="8708" width="9" style="1"/>
    <col min="8709" max="8709" width="8" style="1" bestFit="1" customWidth="1"/>
    <col min="8710" max="8714" width="9" style="1"/>
    <col min="8715" max="8715" width="9.5" style="1" bestFit="1" customWidth="1"/>
    <col min="8716" max="8964" width="9" style="1"/>
    <col min="8965" max="8965" width="8" style="1" bestFit="1" customWidth="1"/>
    <col min="8966" max="8970" width="9" style="1"/>
    <col min="8971" max="8971" width="9.5" style="1" bestFit="1" customWidth="1"/>
    <col min="8972" max="9220" width="9" style="1"/>
    <col min="9221" max="9221" width="8" style="1" bestFit="1" customWidth="1"/>
    <col min="9222" max="9226" width="9" style="1"/>
    <col min="9227" max="9227" width="9.5" style="1" bestFit="1" customWidth="1"/>
    <col min="9228" max="9476" width="9" style="1"/>
    <col min="9477" max="9477" width="8" style="1" bestFit="1" customWidth="1"/>
    <col min="9478" max="9482" width="9" style="1"/>
    <col min="9483" max="9483" width="9.5" style="1" bestFit="1" customWidth="1"/>
    <col min="9484" max="9732" width="9" style="1"/>
    <col min="9733" max="9733" width="8" style="1" bestFit="1" customWidth="1"/>
    <col min="9734" max="9738" width="9" style="1"/>
    <col min="9739" max="9739" width="9.5" style="1" bestFit="1" customWidth="1"/>
    <col min="9740" max="9988" width="9" style="1"/>
    <col min="9989" max="9989" width="8" style="1" bestFit="1" customWidth="1"/>
    <col min="9990" max="9994" width="9" style="1"/>
    <col min="9995" max="9995" width="9.5" style="1" bestFit="1" customWidth="1"/>
    <col min="9996" max="10244" width="9" style="1"/>
    <col min="10245" max="10245" width="8" style="1" bestFit="1" customWidth="1"/>
    <col min="10246" max="10250" width="9" style="1"/>
    <col min="10251" max="10251" width="9.5" style="1" bestFit="1" customWidth="1"/>
    <col min="10252" max="10500" width="9" style="1"/>
    <col min="10501" max="10501" width="8" style="1" bestFit="1" customWidth="1"/>
    <col min="10502" max="10506" width="9" style="1"/>
    <col min="10507" max="10507" width="9.5" style="1" bestFit="1" customWidth="1"/>
    <col min="10508" max="10756" width="9" style="1"/>
    <col min="10757" max="10757" width="8" style="1" bestFit="1" customWidth="1"/>
    <col min="10758" max="10762" width="9" style="1"/>
    <col min="10763" max="10763" width="9.5" style="1" bestFit="1" customWidth="1"/>
    <col min="10764" max="11012" width="9" style="1"/>
    <col min="11013" max="11013" width="8" style="1" bestFit="1" customWidth="1"/>
    <col min="11014" max="11018" width="9" style="1"/>
    <col min="11019" max="11019" width="9.5" style="1" bestFit="1" customWidth="1"/>
    <col min="11020" max="11268" width="9" style="1"/>
    <col min="11269" max="11269" width="8" style="1" bestFit="1" customWidth="1"/>
    <col min="11270" max="11274" width="9" style="1"/>
    <col min="11275" max="11275" width="9.5" style="1" bestFit="1" customWidth="1"/>
    <col min="11276" max="11524" width="9" style="1"/>
    <col min="11525" max="11525" width="8" style="1" bestFit="1" customWidth="1"/>
    <col min="11526" max="11530" width="9" style="1"/>
    <col min="11531" max="11531" width="9.5" style="1" bestFit="1" customWidth="1"/>
    <col min="11532" max="11780" width="9" style="1"/>
    <col min="11781" max="11781" width="8" style="1" bestFit="1" customWidth="1"/>
    <col min="11782" max="11786" width="9" style="1"/>
    <col min="11787" max="11787" width="9.5" style="1" bestFit="1" customWidth="1"/>
    <col min="11788" max="12036" width="9" style="1"/>
    <col min="12037" max="12037" width="8" style="1" bestFit="1" customWidth="1"/>
    <col min="12038" max="12042" width="9" style="1"/>
    <col min="12043" max="12043" width="9.5" style="1" bestFit="1" customWidth="1"/>
    <col min="12044" max="12292" width="9" style="1"/>
    <col min="12293" max="12293" width="8" style="1" bestFit="1" customWidth="1"/>
    <col min="12294" max="12298" width="9" style="1"/>
    <col min="12299" max="12299" width="9.5" style="1" bestFit="1" customWidth="1"/>
    <col min="12300" max="12548" width="9" style="1"/>
    <col min="12549" max="12549" width="8" style="1" bestFit="1" customWidth="1"/>
    <col min="12550" max="12554" width="9" style="1"/>
    <col min="12555" max="12555" width="9.5" style="1" bestFit="1" customWidth="1"/>
    <col min="12556" max="12804" width="9" style="1"/>
    <col min="12805" max="12805" width="8" style="1" bestFit="1" customWidth="1"/>
    <col min="12806" max="12810" width="9" style="1"/>
    <col min="12811" max="12811" width="9.5" style="1" bestFit="1" customWidth="1"/>
    <col min="12812" max="13060" width="9" style="1"/>
    <col min="13061" max="13061" width="8" style="1" bestFit="1" customWidth="1"/>
    <col min="13062" max="13066" width="9" style="1"/>
    <col min="13067" max="13067" width="9.5" style="1" bestFit="1" customWidth="1"/>
    <col min="13068" max="13316" width="9" style="1"/>
    <col min="13317" max="13317" width="8" style="1" bestFit="1" customWidth="1"/>
    <col min="13318" max="13322" width="9" style="1"/>
    <col min="13323" max="13323" width="9.5" style="1" bestFit="1" customWidth="1"/>
    <col min="13324" max="13572" width="9" style="1"/>
    <col min="13573" max="13573" width="8" style="1" bestFit="1" customWidth="1"/>
    <col min="13574" max="13578" width="9" style="1"/>
    <col min="13579" max="13579" width="9.5" style="1" bestFit="1" customWidth="1"/>
    <col min="13580" max="13828" width="9" style="1"/>
    <col min="13829" max="13829" width="8" style="1" bestFit="1" customWidth="1"/>
    <col min="13830" max="13834" width="9" style="1"/>
    <col min="13835" max="13835" width="9.5" style="1" bestFit="1" customWidth="1"/>
    <col min="13836" max="14084" width="9" style="1"/>
    <col min="14085" max="14085" width="8" style="1" bestFit="1" customWidth="1"/>
    <col min="14086" max="14090" width="9" style="1"/>
    <col min="14091" max="14091" width="9.5" style="1" bestFit="1" customWidth="1"/>
    <col min="14092" max="14340" width="9" style="1"/>
    <col min="14341" max="14341" width="8" style="1" bestFit="1" customWidth="1"/>
    <col min="14342" max="14346" width="9" style="1"/>
    <col min="14347" max="14347" width="9.5" style="1" bestFit="1" customWidth="1"/>
    <col min="14348" max="14596" width="9" style="1"/>
    <col min="14597" max="14597" width="8" style="1" bestFit="1" customWidth="1"/>
    <col min="14598" max="14602" width="9" style="1"/>
    <col min="14603" max="14603" width="9.5" style="1" bestFit="1" customWidth="1"/>
    <col min="14604" max="14852" width="9" style="1"/>
    <col min="14853" max="14853" width="8" style="1" bestFit="1" customWidth="1"/>
    <col min="14854" max="14858" width="9" style="1"/>
    <col min="14859" max="14859" width="9.5" style="1" bestFit="1" customWidth="1"/>
    <col min="14860" max="15108" width="9" style="1"/>
    <col min="15109" max="15109" width="8" style="1" bestFit="1" customWidth="1"/>
    <col min="15110" max="15114" width="9" style="1"/>
    <col min="15115" max="15115" width="9.5" style="1" bestFit="1" customWidth="1"/>
    <col min="15116" max="15364" width="9" style="1"/>
    <col min="15365" max="15365" width="8" style="1" bestFit="1" customWidth="1"/>
    <col min="15366" max="15370" width="9" style="1"/>
    <col min="15371" max="15371" width="9.5" style="1" bestFit="1" customWidth="1"/>
    <col min="15372" max="15620" width="9" style="1"/>
    <col min="15621" max="15621" width="8" style="1" bestFit="1" customWidth="1"/>
    <col min="15622" max="15626" width="9" style="1"/>
    <col min="15627" max="15627" width="9.5" style="1" bestFit="1" customWidth="1"/>
    <col min="15628" max="15876" width="9" style="1"/>
    <col min="15877" max="15877" width="8" style="1" bestFit="1" customWidth="1"/>
    <col min="15878" max="15882" width="9" style="1"/>
    <col min="15883" max="15883" width="9.5" style="1" bestFit="1" customWidth="1"/>
    <col min="15884" max="16132" width="9" style="1"/>
    <col min="16133" max="16133" width="8" style="1" bestFit="1" customWidth="1"/>
    <col min="16134" max="16138" width="9" style="1"/>
    <col min="16139" max="16139" width="9.5" style="1" bestFit="1" customWidth="1"/>
    <col min="16140" max="16384" width="9" style="1"/>
  </cols>
  <sheetData>
    <row r="1" spans="1:9" ht="27.75" customHeight="1">
      <c r="A1" s="124" t="s">
        <v>147</v>
      </c>
      <c r="B1" s="124"/>
      <c r="C1" s="124"/>
      <c r="D1" s="124"/>
      <c r="E1" s="124"/>
      <c r="F1" s="124"/>
      <c r="G1" s="124"/>
      <c r="H1" s="8"/>
      <c r="I1" s="8"/>
    </row>
    <row r="2" spans="1:9" ht="6.75" customHeight="1">
      <c r="D2" s="11"/>
      <c r="E2" s="11"/>
      <c r="F2" s="11"/>
    </row>
    <row r="3" spans="1:9" ht="24">
      <c r="A3" s="110" t="s">
        <v>111</v>
      </c>
      <c r="B3" s="110"/>
      <c r="C3" s="110"/>
      <c r="D3" s="10" t="s">
        <v>17</v>
      </c>
      <c r="F3" s="125">
        <v>46011</v>
      </c>
      <c r="G3" s="126"/>
      <c r="I3" s="1" t="s">
        <v>154</v>
      </c>
    </row>
    <row r="4" spans="1:9" ht="24">
      <c r="A4" s="110" t="s">
        <v>123</v>
      </c>
      <c r="B4" s="110"/>
      <c r="C4" s="110"/>
      <c r="D4" s="10" t="s">
        <v>15</v>
      </c>
      <c r="F4" s="127"/>
      <c r="G4" s="128"/>
      <c r="I4" s="1" t="s">
        <v>155</v>
      </c>
    </row>
    <row r="5" spans="1:9">
      <c r="A5" s="9"/>
      <c r="B5" s="9"/>
      <c r="C5" s="9"/>
      <c r="D5" s="9"/>
      <c r="E5" s="8"/>
    </row>
    <row r="6" spans="1:9" ht="19.5" thickBot="1">
      <c r="A6" s="115" t="s">
        <v>14</v>
      </c>
      <c r="B6" s="115"/>
      <c r="C6" s="115"/>
      <c r="D6" s="115"/>
    </row>
    <row r="7" spans="1:9" ht="17.25" customHeight="1" thickBot="1">
      <c r="A7" s="117" t="s">
        <v>13</v>
      </c>
      <c r="B7" s="118"/>
      <c r="C7" s="118"/>
      <c r="D7" s="118"/>
      <c r="E7" s="6" t="s">
        <v>12</v>
      </c>
      <c r="F7" s="6" t="s">
        <v>11</v>
      </c>
      <c r="G7" s="7" t="s">
        <v>10</v>
      </c>
      <c r="H7" s="2"/>
      <c r="I7" s="2"/>
    </row>
    <row r="8" spans="1:9" ht="17.25" customHeight="1">
      <c r="A8" s="121">
        <v>12</v>
      </c>
      <c r="B8" s="122"/>
      <c r="C8" s="122"/>
      <c r="D8" s="122"/>
      <c r="E8" s="139">
        <v>200</v>
      </c>
      <c r="F8" s="139">
        <v>1100</v>
      </c>
      <c r="G8" s="140">
        <f>E8*F8</f>
        <v>220000</v>
      </c>
      <c r="H8" s="2"/>
      <c r="I8" s="2"/>
    </row>
    <row r="9" spans="1:9" ht="17.25" customHeight="1">
      <c r="A9" s="105" t="s">
        <v>9</v>
      </c>
      <c r="B9" s="106"/>
      <c r="C9" s="106"/>
      <c r="D9" s="106"/>
      <c r="E9" s="141"/>
      <c r="F9" s="141"/>
      <c r="G9" s="142"/>
      <c r="H9" s="2"/>
      <c r="I9" s="2"/>
    </row>
    <row r="10" spans="1:9" ht="17.25" customHeight="1">
      <c r="A10" s="119">
        <v>26</v>
      </c>
      <c r="B10" s="120"/>
      <c r="C10" s="120"/>
      <c r="D10" s="120"/>
      <c r="E10" s="141">
        <v>80</v>
      </c>
      <c r="F10" s="141">
        <v>200</v>
      </c>
      <c r="G10" s="143">
        <f>E10*F10</f>
        <v>16000</v>
      </c>
      <c r="H10" s="2"/>
      <c r="I10" s="2"/>
    </row>
    <row r="11" spans="1:9" ht="17.25" customHeight="1">
      <c r="A11" s="105" t="s">
        <v>8</v>
      </c>
      <c r="B11" s="106"/>
      <c r="C11" s="106"/>
      <c r="D11" s="106"/>
      <c r="E11" s="141"/>
      <c r="F11" s="141"/>
      <c r="G11" s="143"/>
      <c r="H11" s="2"/>
      <c r="I11" s="2"/>
    </row>
    <row r="12" spans="1:9" ht="17.25" customHeight="1">
      <c r="A12" s="119">
        <v>89</v>
      </c>
      <c r="B12" s="120"/>
      <c r="C12" s="120"/>
      <c r="D12" s="120"/>
      <c r="E12" s="141">
        <v>200</v>
      </c>
      <c r="F12" s="141">
        <v>1500</v>
      </c>
      <c r="G12" s="143">
        <f>E12*F12</f>
        <v>300000</v>
      </c>
      <c r="H12" s="2"/>
      <c r="I12" s="2"/>
    </row>
    <row r="13" spans="1:9" ht="17.25" customHeight="1" thickBot="1">
      <c r="A13" s="103" t="s">
        <v>7</v>
      </c>
      <c r="B13" s="104"/>
      <c r="C13" s="104"/>
      <c r="D13" s="104"/>
      <c r="E13" s="144"/>
      <c r="F13" s="144"/>
      <c r="G13" s="145"/>
      <c r="H13" s="2"/>
      <c r="I13" s="2"/>
    </row>
    <row r="14" spans="1:9" ht="17.25" customHeight="1" thickBot="1">
      <c r="A14" s="117" t="s">
        <v>6</v>
      </c>
      <c r="B14" s="118"/>
      <c r="C14" s="118"/>
      <c r="D14" s="15" t="s">
        <v>5</v>
      </c>
      <c r="E14" s="5">
        <f>SUM(G8:G13)*0.08</f>
        <v>42880</v>
      </c>
      <c r="F14" s="4" t="s">
        <v>4</v>
      </c>
      <c r="G14" s="3">
        <f>SUM(G8:G13)+E14</f>
        <v>578880</v>
      </c>
    </row>
    <row r="16" spans="1:9" s="2" customFormat="1" ht="24" customHeight="1">
      <c r="A16" s="123" t="s">
        <v>41</v>
      </c>
      <c r="B16" s="123"/>
      <c r="C16" s="129"/>
      <c r="D16" s="129"/>
      <c r="E16" s="123" t="s">
        <v>40</v>
      </c>
      <c r="F16" s="123"/>
      <c r="G16" s="123"/>
    </row>
    <row r="17" s="2" customFormat="1"/>
    <row r="18" s="2" customFormat="1"/>
    <row r="19" s="2" customFormat="1"/>
    <row r="20" s="2" customFormat="1"/>
    <row r="21" s="2" customFormat="1"/>
    <row r="22" s="2" customFormat="1"/>
    <row r="23" s="2" customFormat="1"/>
    <row r="24" s="2" customFormat="1"/>
  </sheetData>
  <mergeCells count="25">
    <mergeCell ref="A16:B16"/>
    <mergeCell ref="A9:D9"/>
    <mergeCell ref="A10:D10"/>
    <mergeCell ref="A7:D7"/>
    <mergeCell ref="A1:G1"/>
    <mergeCell ref="A3:C3"/>
    <mergeCell ref="F3:G4"/>
    <mergeCell ref="A4:C4"/>
    <mergeCell ref="A6:D6"/>
    <mergeCell ref="A8:D8"/>
    <mergeCell ref="E8:E9"/>
    <mergeCell ref="F8:F9"/>
    <mergeCell ref="G8:G9"/>
    <mergeCell ref="E16:G16"/>
    <mergeCell ref="A12:D12"/>
    <mergeCell ref="E12:E13"/>
    <mergeCell ref="E10:E11"/>
    <mergeCell ref="F10:F11"/>
    <mergeCell ref="G10:G11"/>
    <mergeCell ref="A11:D11"/>
    <mergeCell ref="C16:D16"/>
    <mergeCell ref="F12:F13"/>
    <mergeCell ref="G12:G13"/>
    <mergeCell ref="A13:D13"/>
    <mergeCell ref="A14:C14"/>
  </mergeCells>
  <phoneticPr fontId="8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D9AC1-E391-49AE-8E6C-5BAEA660CA1E}">
  <sheetPr>
    <tabColor theme="5" tint="0.59999389629810485"/>
  </sheetPr>
  <dimension ref="A1:J28"/>
  <sheetViews>
    <sheetView zoomScale="130" zoomScaleNormal="130" workbookViewId="0"/>
  </sheetViews>
  <sheetFormatPr defaultRowHeight="18.75"/>
  <cols>
    <col min="1" max="1" width="12.5" style="2" customWidth="1"/>
    <col min="2" max="4" width="14.25" style="2" customWidth="1"/>
    <col min="5" max="14" width="9" style="2"/>
    <col min="15" max="15" width="7.75" style="2" customWidth="1"/>
    <col min="16" max="16" width="27.875" style="2" bestFit="1" customWidth="1"/>
    <col min="17" max="16384" width="9" style="2"/>
  </cols>
  <sheetData>
    <row r="1" spans="1:10" ht="43.5" customHeight="1">
      <c r="A1" s="64" t="s">
        <v>70</v>
      </c>
    </row>
    <row r="2" spans="1:10" ht="24.75" customHeight="1">
      <c r="A2" s="74" t="s">
        <v>122</v>
      </c>
      <c r="B2" s="66">
        <v>1000000</v>
      </c>
      <c r="C2" s="75" t="s">
        <v>69</v>
      </c>
      <c r="D2" s="67">
        <v>5.5E-2</v>
      </c>
    </row>
    <row r="3" spans="1:10" ht="36">
      <c r="A3" s="68" t="s">
        <v>68</v>
      </c>
      <c r="B3" s="68" t="s">
        <v>67</v>
      </c>
      <c r="C3" s="69" t="s">
        <v>66</v>
      </c>
      <c r="D3" s="70" t="s">
        <v>121</v>
      </c>
    </row>
    <row r="4" spans="1:10">
      <c r="A4" s="71">
        <v>45778</v>
      </c>
      <c r="B4" s="71">
        <v>45803</v>
      </c>
      <c r="C4" s="67">
        <f>YEARFRAC(A4,B4,1)</f>
        <v>6.8493150684931503E-2</v>
      </c>
      <c r="D4" s="72">
        <f>$B$2*$D$2*C4</f>
        <v>3767.1232876712324</v>
      </c>
    </row>
    <row r="5" spans="1:10">
      <c r="A5" s="151">
        <v>45778</v>
      </c>
      <c r="B5" s="151">
        <v>45808</v>
      </c>
      <c r="C5" s="152"/>
      <c r="D5" s="72"/>
    </row>
    <row r="6" spans="1:10">
      <c r="A6" s="71">
        <v>45778</v>
      </c>
      <c r="B6" s="71">
        <v>45833</v>
      </c>
      <c r="C6" s="67"/>
      <c r="D6" s="72"/>
      <c r="F6" s="2">
        <f>55/365*100</f>
        <v>15.068493150684931</v>
      </c>
      <c r="G6" s="76" t="s">
        <v>148</v>
      </c>
      <c r="I6" s="2">
        <f>DATEDIF(A6,B6,"D")</f>
        <v>55</v>
      </c>
      <c r="J6" s="76" t="s">
        <v>149</v>
      </c>
    </row>
    <row r="7" spans="1:10">
      <c r="A7" s="71">
        <v>45778</v>
      </c>
      <c r="B7" s="71">
        <v>45930</v>
      </c>
      <c r="C7" s="67"/>
      <c r="D7" s="72"/>
    </row>
    <row r="8" spans="1:10">
      <c r="A8" s="71">
        <v>45778</v>
      </c>
      <c r="B8" s="71">
        <v>45991</v>
      </c>
      <c r="C8" s="67"/>
      <c r="D8" s="72"/>
    </row>
    <row r="9" spans="1:10">
      <c r="A9" s="71">
        <v>45778</v>
      </c>
      <c r="B9" s="73">
        <v>46142</v>
      </c>
      <c r="C9" s="67"/>
      <c r="D9" s="72"/>
    </row>
    <row r="10" spans="1:10">
      <c r="A10" s="25"/>
      <c r="B10" s="25"/>
      <c r="D10" s="24"/>
      <c r="E10" s="23"/>
    </row>
    <row r="22" spans="1:7" ht="24.75" customHeight="1">
      <c r="A22" s="130" t="s">
        <v>146</v>
      </c>
      <c r="B22" s="130"/>
      <c r="C22" s="130"/>
      <c r="D22" s="130"/>
      <c r="E22" s="130"/>
      <c r="F22" s="130"/>
      <c r="G22" s="130"/>
    </row>
    <row r="23" spans="1:7">
      <c r="A23" s="63">
        <v>0</v>
      </c>
      <c r="B23" s="62" t="s">
        <v>141</v>
      </c>
    </row>
    <row r="24" spans="1:7">
      <c r="A24" s="63">
        <v>1</v>
      </c>
      <c r="B24" s="62" t="s">
        <v>142</v>
      </c>
    </row>
    <row r="25" spans="1:7">
      <c r="A25" s="63">
        <v>2</v>
      </c>
      <c r="B25" s="62" t="s">
        <v>143</v>
      </c>
    </row>
    <row r="26" spans="1:7">
      <c r="A26" s="63">
        <v>3</v>
      </c>
      <c r="B26" s="62" t="s">
        <v>144</v>
      </c>
    </row>
    <row r="27" spans="1:7">
      <c r="A27" s="63">
        <v>4</v>
      </c>
      <c r="B27" s="62" t="s">
        <v>145</v>
      </c>
    </row>
    <row r="28" spans="1:7">
      <c r="A28" s="62"/>
    </row>
  </sheetData>
  <mergeCells count="1">
    <mergeCell ref="A22:G22"/>
  </mergeCells>
  <phoneticPr fontId="8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DA122-2146-41F1-9E1C-27895643899E}">
  <sheetPr>
    <tabColor theme="7" tint="0.79998168889431442"/>
  </sheetPr>
  <dimension ref="A1:K17"/>
  <sheetViews>
    <sheetView showGridLines="0" zoomScale="130" zoomScaleNormal="130" workbookViewId="0"/>
  </sheetViews>
  <sheetFormatPr defaultRowHeight="18.75"/>
  <cols>
    <col min="1" max="2" width="17.5" style="2" customWidth="1"/>
    <col min="3" max="3" width="4.125" style="2" customWidth="1"/>
    <col min="4" max="10" width="4" style="26" bestFit="1" customWidth="1"/>
    <col min="11" max="11" width="9" style="26"/>
    <col min="12" max="16384" width="9" style="2"/>
  </cols>
  <sheetData>
    <row r="1" spans="1:10">
      <c r="A1" s="2" t="s">
        <v>84</v>
      </c>
      <c r="D1" s="26" t="s">
        <v>83</v>
      </c>
    </row>
    <row r="2" spans="1:10">
      <c r="A2" s="131" t="s">
        <v>82</v>
      </c>
      <c r="B2" s="131"/>
      <c r="D2" s="132">
        <v>2025</v>
      </c>
      <c r="E2" s="132"/>
      <c r="F2" s="36" t="s">
        <v>78</v>
      </c>
      <c r="G2" s="35"/>
      <c r="H2" s="35"/>
      <c r="I2" s="34">
        <v>10</v>
      </c>
      <c r="J2" s="33" t="s">
        <v>2</v>
      </c>
    </row>
    <row r="3" spans="1:10">
      <c r="A3" s="131" t="s">
        <v>81</v>
      </c>
      <c r="B3" s="131"/>
      <c r="D3" s="32" t="s">
        <v>77</v>
      </c>
      <c r="E3" s="31" t="s">
        <v>76</v>
      </c>
      <c r="F3" s="31" t="s">
        <v>75</v>
      </c>
      <c r="G3" s="31" t="s">
        <v>74</v>
      </c>
      <c r="H3" s="31" t="s">
        <v>73</v>
      </c>
      <c r="I3" s="31" t="s">
        <v>72</v>
      </c>
      <c r="J3" s="30" t="s">
        <v>71</v>
      </c>
    </row>
    <row r="4" spans="1:10">
      <c r="A4" s="77" t="s">
        <v>80</v>
      </c>
      <c r="B4" s="77" t="s">
        <v>79</v>
      </c>
      <c r="D4" s="29">
        <v>45928</v>
      </c>
      <c r="E4" s="28">
        <v>45929</v>
      </c>
      <c r="F4" s="28">
        <v>45930</v>
      </c>
      <c r="G4" s="28">
        <v>45931</v>
      </c>
      <c r="H4" s="28">
        <v>45932</v>
      </c>
      <c r="I4" s="28">
        <v>45933</v>
      </c>
      <c r="J4" s="27">
        <v>45934</v>
      </c>
    </row>
    <row r="5" spans="1:10">
      <c r="A5" s="78">
        <v>45933</v>
      </c>
      <c r="B5" s="149">
        <f>WORKDAY(A5,5)</f>
        <v>45940</v>
      </c>
      <c r="D5" s="29">
        <f>D4+7</f>
        <v>45935</v>
      </c>
      <c r="E5" s="28">
        <f t="shared" ref="E5:J5" si="0">E4+7</f>
        <v>45936</v>
      </c>
      <c r="F5" s="28">
        <f t="shared" si="0"/>
        <v>45937</v>
      </c>
      <c r="G5" s="28">
        <f t="shared" si="0"/>
        <v>45938</v>
      </c>
      <c r="H5" s="28">
        <f t="shared" si="0"/>
        <v>45939</v>
      </c>
      <c r="I5" s="28">
        <f t="shared" si="0"/>
        <v>45940</v>
      </c>
      <c r="J5" s="27">
        <f t="shared" si="0"/>
        <v>45941</v>
      </c>
    </row>
    <row r="6" spans="1:10">
      <c r="A6" s="78">
        <v>45938</v>
      </c>
      <c r="B6" s="150"/>
      <c r="D6" s="29">
        <f t="shared" ref="D6:D8" si="1">D5+7</f>
        <v>45942</v>
      </c>
      <c r="E6" s="29">
        <f t="shared" ref="E6:E8" si="2">E5+7</f>
        <v>45943</v>
      </c>
      <c r="F6" s="28">
        <f t="shared" ref="F6:F8" si="3">F5+7</f>
        <v>45944</v>
      </c>
      <c r="G6" s="28">
        <f t="shared" ref="G6:G8" si="4">G5+7</f>
        <v>45945</v>
      </c>
      <c r="H6" s="28">
        <f t="shared" ref="H6:H8" si="5">H5+7</f>
        <v>45946</v>
      </c>
      <c r="I6" s="28">
        <f t="shared" ref="I6:I8" si="6">I5+7</f>
        <v>45947</v>
      </c>
      <c r="J6" s="27">
        <f t="shared" ref="J6:J8" si="7">J5+7</f>
        <v>45948</v>
      </c>
    </row>
    <row r="7" spans="1:10">
      <c r="A7" s="78">
        <v>45957</v>
      </c>
      <c r="B7" s="150"/>
      <c r="D7" s="29">
        <f t="shared" si="1"/>
        <v>45949</v>
      </c>
      <c r="E7" s="28">
        <f t="shared" si="2"/>
        <v>45950</v>
      </c>
      <c r="F7" s="28">
        <f t="shared" si="3"/>
        <v>45951</v>
      </c>
      <c r="G7" s="28">
        <f t="shared" si="4"/>
        <v>45952</v>
      </c>
      <c r="H7" s="28">
        <f t="shared" si="5"/>
        <v>45953</v>
      </c>
      <c r="I7" s="28">
        <f t="shared" si="6"/>
        <v>45954</v>
      </c>
      <c r="J7" s="27">
        <f t="shared" si="7"/>
        <v>45955</v>
      </c>
    </row>
    <row r="8" spans="1:10">
      <c r="A8" s="78">
        <v>45978</v>
      </c>
      <c r="B8" s="150"/>
      <c r="D8" s="29">
        <f t="shared" si="1"/>
        <v>45956</v>
      </c>
      <c r="E8" s="28">
        <f t="shared" si="2"/>
        <v>45957</v>
      </c>
      <c r="F8" s="28">
        <f t="shared" si="3"/>
        <v>45958</v>
      </c>
      <c r="G8" s="28">
        <f t="shared" si="4"/>
        <v>45959</v>
      </c>
      <c r="H8" s="28">
        <f t="shared" si="5"/>
        <v>45960</v>
      </c>
      <c r="I8" s="28">
        <f t="shared" si="6"/>
        <v>45961</v>
      </c>
      <c r="J8" s="27">
        <f t="shared" si="7"/>
        <v>45962</v>
      </c>
    </row>
    <row r="10" spans="1:10">
      <c r="D10" s="132">
        <v>2025</v>
      </c>
      <c r="E10" s="132"/>
      <c r="F10" s="36" t="s">
        <v>78</v>
      </c>
      <c r="G10" s="35"/>
      <c r="H10" s="35"/>
      <c r="I10" s="34">
        <v>11</v>
      </c>
      <c r="J10" s="33" t="s">
        <v>2</v>
      </c>
    </row>
    <row r="11" spans="1:10">
      <c r="D11" s="32" t="s">
        <v>77</v>
      </c>
      <c r="E11" s="31" t="s">
        <v>76</v>
      </c>
      <c r="F11" s="31" t="s">
        <v>75</v>
      </c>
      <c r="G11" s="31" t="s">
        <v>74</v>
      </c>
      <c r="H11" s="31" t="s">
        <v>73</v>
      </c>
      <c r="I11" s="31" t="s">
        <v>72</v>
      </c>
      <c r="J11" s="30" t="s">
        <v>71</v>
      </c>
    </row>
    <row r="12" spans="1:10">
      <c r="D12" s="29">
        <f>D8</f>
        <v>45956</v>
      </c>
      <c r="E12" s="28">
        <f t="shared" ref="E12:J12" si="8">E8</f>
        <v>45957</v>
      </c>
      <c r="F12" s="28">
        <f t="shared" si="8"/>
        <v>45958</v>
      </c>
      <c r="G12" s="28">
        <f t="shared" si="8"/>
        <v>45959</v>
      </c>
      <c r="H12" s="28">
        <f t="shared" si="8"/>
        <v>45960</v>
      </c>
      <c r="I12" s="28">
        <f t="shared" si="8"/>
        <v>45961</v>
      </c>
      <c r="J12" s="27">
        <f t="shared" si="8"/>
        <v>45962</v>
      </c>
    </row>
    <row r="13" spans="1:10">
      <c r="D13" s="29">
        <f>D12+7</f>
        <v>45963</v>
      </c>
      <c r="E13" s="29">
        <f t="shared" ref="E13:E16" si="9">E12+7</f>
        <v>45964</v>
      </c>
      <c r="F13" s="28">
        <f t="shared" ref="F13:F16" si="10">F12+7</f>
        <v>45965</v>
      </c>
      <c r="G13" s="28">
        <f t="shared" ref="G13:G16" si="11">G12+7</f>
        <v>45966</v>
      </c>
      <c r="H13" s="28">
        <f t="shared" ref="H13:H16" si="12">H12+7</f>
        <v>45967</v>
      </c>
      <c r="I13" s="28">
        <f t="shared" ref="I13:I16" si="13">I12+7</f>
        <v>45968</v>
      </c>
      <c r="J13" s="27">
        <f t="shared" ref="J13:J16" si="14">J12+7</f>
        <v>45969</v>
      </c>
    </row>
    <row r="14" spans="1:10">
      <c r="D14" s="29">
        <f t="shared" ref="D14:D16" si="15">D13+7</f>
        <v>45970</v>
      </c>
      <c r="E14" s="28">
        <f t="shared" si="9"/>
        <v>45971</v>
      </c>
      <c r="F14" s="28">
        <f t="shared" si="10"/>
        <v>45972</v>
      </c>
      <c r="G14" s="28">
        <f t="shared" si="11"/>
        <v>45973</v>
      </c>
      <c r="H14" s="28">
        <f t="shared" si="12"/>
        <v>45974</v>
      </c>
      <c r="I14" s="28">
        <f t="shared" si="13"/>
        <v>45975</v>
      </c>
      <c r="J14" s="27">
        <f t="shared" si="14"/>
        <v>45976</v>
      </c>
    </row>
    <row r="15" spans="1:10">
      <c r="D15" s="29">
        <f t="shared" si="15"/>
        <v>45977</v>
      </c>
      <c r="E15" s="28">
        <f t="shared" si="9"/>
        <v>45978</v>
      </c>
      <c r="F15" s="28">
        <f t="shared" si="10"/>
        <v>45979</v>
      </c>
      <c r="G15" s="28">
        <f t="shared" si="11"/>
        <v>45980</v>
      </c>
      <c r="H15" s="28">
        <f t="shared" si="12"/>
        <v>45981</v>
      </c>
      <c r="I15" s="28">
        <f t="shared" si="13"/>
        <v>45982</v>
      </c>
      <c r="J15" s="27">
        <f t="shared" si="14"/>
        <v>45983</v>
      </c>
    </row>
    <row r="16" spans="1:10">
      <c r="D16" s="29">
        <f t="shared" si="15"/>
        <v>45984</v>
      </c>
      <c r="E16" s="29">
        <f t="shared" si="9"/>
        <v>45985</v>
      </c>
      <c r="F16" s="28">
        <f t="shared" si="10"/>
        <v>45986</v>
      </c>
      <c r="G16" s="28">
        <f t="shared" si="11"/>
        <v>45987</v>
      </c>
      <c r="H16" s="28">
        <f t="shared" si="12"/>
        <v>45988</v>
      </c>
      <c r="I16" s="28">
        <f t="shared" si="13"/>
        <v>45989</v>
      </c>
      <c r="J16" s="27">
        <f t="shared" si="14"/>
        <v>45990</v>
      </c>
    </row>
    <row r="17" spans="4:10">
      <c r="D17" s="29">
        <v>41973</v>
      </c>
      <c r="E17" s="28">
        <v>41974</v>
      </c>
      <c r="F17" s="28">
        <v>41975</v>
      </c>
      <c r="G17" s="28">
        <v>41976</v>
      </c>
      <c r="H17" s="28">
        <v>41977</v>
      </c>
      <c r="I17" s="28">
        <v>41978</v>
      </c>
      <c r="J17" s="27">
        <v>41979</v>
      </c>
    </row>
  </sheetData>
  <mergeCells count="4">
    <mergeCell ref="A2:B2"/>
    <mergeCell ref="D2:E2"/>
    <mergeCell ref="A3:B3"/>
    <mergeCell ref="D10:E10"/>
  </mergeCells>
  <phoneticPr fontId="8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B8C6B-27AB-430C-80CF-1E88087115CC}">
  <sheetPr>
    <tabColor theme="7" tint="0.59999389629810485"/>
  </sheetPr>
  <dimension ref="A1:M36"/>
  <sheetViews>
    <sheetView showGridLines="0" zoomScale="130" zoomScaleNormal="130" workbookViewId="0"/>
  </sheetViews>
  <sheetFormatPr defaultRowHeight="18.75"/>
  <cols>
    <col min="1" max="2" width="17.5" style="2" customWidth="1"/>
    <col min="3" max="3" width="4.125" style="2" customWidth="1"/>
    <col min="4" max="10" width="4" style="26" bestFit="1" customWidth="1"/>
    <col min="11" max="11" width="2.875" style="26" customWidth="1"/>
    <col min="12" max="12" width="20.75" style="2" customWidth="1"/>
    <col min="13" max="13" width="27.5" style="2" customWidth="1"/>
    <col min="14" max="16384" width="9" style="2"/>
  </cols>
  <sheetData>
    <row r="1" spans="1:13" s="26" customFormat="1">
      <c r="A1" s="2" t="s">
        <v>84</v>
      </c>
      <c r="B1" s="2"/>
      <c r="C1" s="2"/>
      <c r="D1" s="26" t="s">
        <v>83</v>
      </c>
    </row>
    <row r="2" spans="1:13" s="26" customFormat="1">
      <c r="A2" s="136" t="s">
        <v>89</v>
      </c>
      <c r="B2" s="136"/>
      <c r="C2" s="2"/>
      <c r="D2" s="132">
        <v>2025</v>
      </c>
      <c r="E2" s="132"/>
      <c r="F2" s="36" t="s">
        <v>78</v>
      </c>
      <c r="G2" s="35"/>
      <c r="H2" s="35"/>
      <c r="I2" s="34">
        <v>10</v>
      </c>
      <c r="J2" s="33" t="s">
        <v>2</v>
      </c>
    </row>
    <row r="3" spans="1:13" s="26" customFormat="1">
      <c r="A3" s="137" t="s">
        <v>88</v>
      </c>
      <c r="B3" s="137"/>
      <c r="C3" s="2"/>
      <c r="D3" s="32" t="s">
        <v>77</v>
      </c>
      <c r="E3" s="31" t="s">
        <v>76</v>
      </c>
      <c r="F3" s="31" t="s">
        <v>75</v>
      </c>
      <c r="G3" s="31" t="s">
        <v>74</v>
      </c>
      <c r="H3" s="31" t="s">
        <v>73</v>
      </c>
      <c r="I3" s="31" t="s">
        <v>72</v>
      </c>
      <c r="J3" s="30" t="s">
        <v>71</v>
      </c>
    </row>
    <row r="4" spans="1:13" s="26" customFormat="1">
      <c r="A4" s="41" t="s">
        <v>80</v>
      </c>
      <c r="B4" s="41" t="s">
        <v>79</v>
      </c>
      <c r="C4" s="2"/>
      <c r="D4" s="29">
        <v>45928</v>
      </c>
      <c r="E4" s="28">
        <v>45929</v>
      </c>
      <c r="F4" s="28">
        <v>45930</v>
      </c>
      <c r="G4" s="28">
        <v>45931</v>
      </c>
      <c r="H4" s="28">
        <v>45932</v>
      </c>
      <c r="I4" s="28">
        <v>45933</v>
      </c>
      <c r="J4" s="27">
        <v>45934</v>
      </c>
    </row>
    <row r="5" spans="1:13" s="26" customFormat="1">
      <c r="A5" s="40">
        <v>45933</v>
      </c>
      <c r="B5" s="80">
        <f>WORKDAY(A5,5,'WORKDAY-02b'!$A$3:$A$20)</f>
        <v>45940</v>
      </c>
      <c r="C5" s="2"/>
      <c r="D5" s="29">
        <f>D4+7</f>
        <v>45935</v>
      </c>
      <c r="E5" s="28">
        <f t="shared" ref="E5:J8" si="0">E4+7</f>
        <v>45936</v>
      </c>
      <c r="F5" s="28">
        <f t="shared" si="0"/>
        <v>45937</v>
      </c>
      <c r="G5" s="28">
        <f t="shared" si="0"/>
        <v>45938</v>
      </c>
      <c r="H5" s="28">
        <f t="shared" si="0"/>
        <v>45939</v>
      </c>
      <c r="I5" s="28">
        <f t="shared" si="0"/>
        <v>45940</v>
      </c>
      <c r="J5" s="27">
        <f t="shared" si="0"/>
        <v>45941</v>
      </c>
    </row>
    <row r="6" spans="1:13" s="26" customFormat="1">
      <c r="A6" s="40">
        <v>45938</v>
      </c>
      <c r="B6" s="40"/>
      <c r="C6" s="2"/>
      <c r="D6" s="29">
        <f t="shared" ref="D6:D8" si="1">D5+7</f>
        <v>45942</v>
      </c>
      <c r="E6" s="29">
        <f t="shared" si="0"/>
        <v>45943</v>
      </c>
      <c r="F6" s="28">
        <f t="shared" si="0"/>
        <v>45944</v>
      </c>
      <c r="G6" s="28">
        <f t="shared" si="0"/>
        <v>45945</v>
      </c>
      <c r="H6" s="28">
        <f t="shared" si="0"/>
        <v>45946</v>
      </c>
      <c r="I6" s="28">
        <f t="shared" si="0"/>
        <v>45947</v>
      </c>
      <c r="J6" s="27">
        <f t="shared" si="0"/>
        <v>45948</v>
      </c>
    </row>
    <row r="7" spans="1:13" s="26" customFormat="1">
      <c r="A7" s="40">
        <v>45957</v>
      </c>
      <c r="B7" s="40"/>
      <c r="C7" s="2"/>
      <c r="D7" s="29">
        <f t="shared" si="1"/>
        <v>45949</v>
      </c>
      <c r="E7" s="61">
        <f t="shared" si="0"/>
        <v>45950</v>
      </c>
      <c r="F7" s="28">
        <f t="shared" si="0"/>
        <v>45951</v>
      </c>
      <c r="G7" s="28">
        <f t="shared" si="0"/>
        <v>45952</v>
      </c>
      <c r="H7" s="28">
        <f t="shared" si="0"/>
        <v>45953</v>
      </c>
      <c r="I7" s="28">
        <f t="shared" si="0"/>
        <v>45954</v>
      </c>
      <c r="J7" s="27">
        <f t="shared" si="0"/>
        <v>45955</v>
      </c>
    </row>
    <row r="8" spans="1:13" s="26" customFormat="1">
      <c r="A8" s="40">
        <v>45978</v>
      </c>
      <c r="B8" s="40"/>
      <c r="C8" s="2"/>
      <c r="D8" s="29">
        <f t="shared" si="1"/>
        <v>45956</v>
      </c>
      <c r="E8" s="28">
        <f t="shared" si="0"/>
        <v>45957</v>
      </c>
      <c r="F8" s="28">
        <f t="shared" si="0"/>
        <v>45958</v>
      </c>
      <c r="G8" s="28">
        <f t="shared" si="0"/>
        <v>45959</v>
      </c>
      <c r="H8" s="28">
        <f t="shared" si="0"/>
        <v>45960</v>
      </c>
      <c r="I8" s="28">
        <f t="shared" si="0"/>
        <v>45961</v>
      </c>
      <c r="J8" s="27">
        <f t="shared" si="0"/>
        <v>45962</v>
      </c>
    </row>
    <row r="10" spans="1:13" s="26" customFormat="1">
      <c r="A10" s="138" t="s">
        <v>87</v>
      </c>
      <c r="B10" s="138"/>
      <c r="C10" s="2"/>
      <c r="D10" s="132">
        <v>2025</v>
      </c>
      <c r="E10" s="132"/>
      <c r="F10" s="36" t="s">
        <v>78</v>
      </c>
      <c r="G10" s="35"/>
      <c r="H10" s="35"/>
      <c r="I10" s="34">
        <v>11</v>
      </c>
      <c r="J10" s="33" t="s">
        <v>2</v>
      </c>
      <c r="L10" s="133" t="s">
        <v>87</v>
      </c>
      <c r="M10" s="133"/>
    </row>
    <row r="11" spans="1:13" s="26" customFormat="1">
      <c r="A11" s="135" t="s">
        <v>86</v>
      </c>
      <c r="B11" s="135"/>
      <c r="C11" s="2"/>
      <c r="D11" s="32" t="s">
        <v>77</v>
      </c>
      <c r="E11" s="31" t="s">
        <v>76</v>
      </c>
      <c r="F11" s="31" t="s">
        <v>75</v>
      </c>
      <c r="G11" s="31" t="s">
        <v>74</v>
      </c>
      <c r="H11" s="31" t="s">
        <v>73</v>
      </c>
      <c r="I11" s="31" t="s">
        <v>72</v>
      </c>
      <c r="J11" s="30" t="s">
        <v>71</v>
      </c>
      <c r="L11" s="134" t="s">
        <v>150</v>
      </c>
      <c r="M11" s="134"/>
    </row>
    <row r="12" spans="1:13" s="26" customFormat="1">
      <c r="A12" s="39" t="s">
        <v>80</v>
      </c>
      <c r="B12" s="39" t="s">
        <v>79</v>
      </c>
      <c r="C12" s="2"/>
      <c r="D12" s="29">
        <f>D8</f>
        <v>45956</v>
      </c>
      <c r="E12" s="28">
        <f t="shared" ref="E12:J12" si="2">E8</f>
        <v>45957</v>
      </c>
      <c r="F12" s="28">
        <f t="shared" si="2"/>
        <v>45958</v>
      </c>
      <c r="G12" s="28">
        <f t="shared" si="2"/>
        <v>45959</v>
      </c>
      <c r="H12" s="28">
        <f t="shared" si="2"/>
        <v>45960</v>
      </c>
      <c r="I12" s="28">
        <f t="shared" si="2"/>
        <v>45961</v>
      </c>
      <c r="J12" s="27">
        <f t="shared" si="2"/>
        <v>45962</v>
      </c>
      <c r="L12" s="39" t="s">
        <v>80</v>
      </c>
      <c r="M12" s="39" t="s">
        <v>79</v>
      </c>
    </row>
    <row r="13" spans="1:13" s="26" customFormat="1">
      <c r="A13" s="38">
        <v>45933</v>
      </c>
      <c r="B13" s="79">
        <f>WORKDAY.INTL(A13,5,11,'WORKDAY-02b'!$A$3:$A$20)</f>
        <v>45939</v>
      </c>
      <c r="C13" s="2"/>
      <c r="D13" s="29">
        <f>D12+7</f>
        <v>45963</v>
      </c>
      <c r="E13" s="29">
        <f t="shared" ref="E13:J16" si="3">E12+7</f>
        <v>45964</v>
      </c>
      <c r="F13" s="28">
        <f t="shared" si="3"/>
        <v>45965</v>
      </c>
      <c r="G13" s="28">
        <f t="shared" si="3"/>
        <v>45966</v>
      </c>
      <c r="H13" s="28">
        <f t="shared" si="3"/>
        <v>45967</v>
      </c>
      <c r="I13" s="28">
        <f t="shared" si="3"/>
        <v>45968</v>
      </c>
      <c r="J13" s="27">
        <f t="shared" si="3"/>
        <v>45969</v>
      </c>
      <c r="L13" s="38">
        <v>45933</v>
      </c>
      <c r="M13" s="79">
        <f>WORKDAY.INTL(L13,5,11,'WORKDAY-02b'!$E$3:$E$11)</f>
        <v>45939</v>
      </c>
    </row>
    <row r="14" spans="1:13" s="26" customFormat="1">
      <c r="A14" s="38">
        <v>45945</v>
      </c>
      <c r="B14" s="38"/>
      <c r="C14" s="2"/>
      <c r="D14" s="29">
        <f t="shared" ref="D14:D16" si="4">D13+7</f>
        <v>45970</v>
      </c>
      <c r="E14" s="28">
        <f t="shared" si="3"/>
        <v>45971</v>
      </c>
      <c r="F14" s="28">
        <f t="shared" si="3"/>
        <v>45972</v>
      </c>
      <c r="G14" s="28">
        <f t="shared" si="3"/>
        <v>45973</v>
      </c>
      <c r="H14" s="28">
        <f t="shared" si="3"/>
        <v>45974</v>
      </c>
      <c r="I14" s="28">
        <f t="shared" si="3"/>
        <v>45975</v>
      </c>
      <c r="J14" s="27">
        <f t="shared" si="3"/>
        <v>45976</v>
      </c>
      <c r="L14" s="38">
        <v>45945</v>
      </c>
      <c r="M14" s="38"/>
    </row>
    <row r="15" spans="1:13" s="26" customFormat="1">
      <c r="A15" s="38">
        <v>45967</v>
      </c>
      <c r="B15" s="38"/>
      <c r="C15" s="2"/>
      <c r="D15" s="29">
        <f t="shared" si="4"/>
        <v>45977</v>
      </c>
      <c r="E15" s="28">
        <f t="shared" si="3"/>
        <v>45978</v>
      </c>
      <c r="F15" s="28">
        <f t="shared" si="3"/>
        <v>45979</v>
      </c>
      <c r="G15" s="28">
        <f t="shared" si="3"/>
        <v>45980</v>
      </c>
      <c r="H15" s="28">
        <f t="shared" si="3"/>
        <v>45981</v>
      </c>
      <c r="I15" s="61">
        <f t="shared" si="3"/>
        <v>45982</v>
      </c>
      <c r="J15" s="27">
        <f t="shared" si="3"/>
        <v>45983</v>
      </c>
      <c r="L15" s="38">
        <v>45967</v>
      </c>
      <c r="M15" s="38"/>
    </row>
    <row r="16" spans="1:13" s="26" customFormat="1">
      <c r="A16" s="38">
        <v>45981</v>
      </c>
      <c r="B16" s="38"/>
      <c r="C16" s="2"/>
      <c r="D16" s="29">
        <f t="shared" si="4"/>
        <v>45984</v>
      </c>
      <c r="E16" s="29">
        <f t="shared" si="3"/>
        <v>45985</v>
      </c>
      <c r="F16" s="28">
        <f t="shared" si="3"/>
        <v>45986</v>
      </c>
      <c r="G16" s="28">
        <f t="shared" si="3"/>
        <v>45987</v>
      </c>
      <c r="H16" s="28">
        <f t="shared" si="3"/>
        <v>45988</v>
      </c>
      <c r="I16" s="28">
        <f t="shared" si="3"/>
        <v>45989</v>
      </c>
      <c r="J16" s="27">
        <f t="shared" si="3"/>
        <v>45990</v>
      </c>
      <c r="L16" s="38">
        <v>45959</v>
      </c>
      <c r="M16" s="38"/>
    </row>
    <row r="17" spans="1:10">
      <c r="D17" s="29">
        <v>41973</v>
      </c>
      <c r="E17" s="28">
        <v>41974</v>
      </c>
      <c r="F17" s="28">
        <v>41975</v>
      </c>
      <c r="G17" s="28">
        <v>41976</v>
      </c>
      <c r="H17" s="28">
        <v>41977</v>
      </c>
      <c r="I17" s="28">
        <v>41978</v>
      </c>
      <c r="J17" s="27">
        <v>41979</v>
      </c>
    </row>
    <row r="18" spans="1:10">
      <c r="D18" s="45"/>
      <c r="E18" s="46"/>
      <c r="F18" s="46"/>
      <c r="G18" s="46"/>
      <c r="H18" s="46"/>
      <c r="I18" s="46"/>
      <c r="J18" s="47"/>
    </row>
    <row r="19" spans="1:10">
      <c r="D19" s="45"/>
      <c r="E19" s="46"/>
      <c r="F19" s="46"/>
      <c r="G19" s="46"/>
      <c r="H19" s="46"/>
      <c r="I19" s="46"/>
      <c r="J19" s="47"/>
    </row>
    <row r="20" spans="1:10">
      <c r="D20" s="45"/>
      <c r="E20" s="46"/>
      <c r="F20" s="46"/>
      <c r="G20" s="46"/>
      <c r="H20" s="46"/>
      <c r="I20" s="46"/>
      <c r="J20" s="47"/>
    </row>
    <row r="21" spans="1:10">
      <c r="D21" s="45"/>
      <c r="E21" s="46"/>
      <c r="F21" s="46"/>
      <c r="G21" s="46"/>
      <c r="H21" s="46"/>
      <c r="I21" s="46"/>
      <c r="J21" s="47"/>
    </row>
    <row r="22" spans="1:10">
      <c r="D22" s="45"/>
      <c r="E22" s="46"/>
      <c r="F22" s="46"/>
      <c r="G22" s="46"/>
      <c r="H22" s="46"/>
      <c r="I22" s="46"/>
      <c r="J22" s="47"/>
    </row>
    <row r="23" spans="1:10">
      <c r="D23" s="45"/>
      <c r="E23" s="46"/>
      <c r="F23" s="46"/>
      <c r="G23" s="46"/>
      <c r="H23" s="46"/>
      <c r="I23" s="46"/>
      <c r="J23" s="47"/>
    </row>
    <row r="24" spans="1:10">
      <c r="D24" s="45"/>
      <c r="E24" s="46"/>
      <c r="F24" s="46"/>
      <c r="G24" s="46"/>
      <c r="H24" s="46"/>
      <c r="I24" s="46"/>
      <c r="J24" s="47"/>
    </row>
    <row r="25" spans="1:10">
      <c r="D25" s="45"/>
      <c r="E25" s="46"/>
      <c r="F25" s="56" t="s">
        <v>137</v>
      </c>
      <c r="G25" s="57" t="s">
        <v>138</v>
      </c>
      <c r="H25" s="46"/>
      <c r="I25" s="46"/>
      <c r="J25" s="47"/>
    </row>
    <row r="26" spans="1:10">
      <c r="D26" s="45"/>
      <c r="E26" s="46"/>
      <c r="F26" s="46"/>
      <c r="G26" s="46"/>
      <c r="H26" s="46"/>
      <c r="I26" s="46"/>
      <c r="J26" s="47"/>
    </row>
    <row r="31" spans="1:10" s="26" customFormat="1">
      <c r="A31" s="2"/>
    </row>
    <row r="32" spans="1:10" s="26" customFormat="1">
      <c r="A32" s="48" t="s">
        <v>85</v>
      </c>
    </row>
    <row r="33" spans="1:3" s="26" customFormat="1">
      <c r="A33" s="2"/>
    </row>
    <row r="34" spans="1:3" s="26" customFormat="1">
      <c r="A34" s="22"/>
    </row>
    <row r="35" spans="1:3" s="26" customFormat="1">
      <c r="A35" s="37"/>
      <c r="B35" s="37"/>
      <c r="C35" s="2"/>
    </row>
    <row r="36" spans="1:3" s="26" customFormat="1">
      <c r="A36" s="37"/>
      <c r="B36" s="37"/>
      <c r="C36" s="2"/>
    </row>
  </sheetData>
  <mergeCells count="8">
    <mergeCell ref="L10:M10"/>
    <mergeCell ref="L11:M11"/>
    <mergeCell ref="A11:B11"/>
    <mergeCell ref="A2:B2"/>
    <mergeCell ref="D2:E2"/>
    <mergeCell ref="A3:B3"/>
    <mergeCell ref="D10:E10"/>
    <mergeCell ref="A10:B10"/>
  </mergeCells>
  <phoneticPr fontId="8"/>
  <hyperlinks>
    <hyperlink ref="A32" r:id="rId1" location="weekend" xr:uid="{EB1DD002-13DD-44CF-848F-106667BAD433}"/>
  </hyperlink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見出し</vt:lpstr>
      <vt:lpstr>TODAY-01</vt:lpstr>
      <vt:lpstr>DATE-01</vt:lpstr>
      <vt:lpstr>MONTH</vt:lpstr>
      <vt:lpstr>DATE-02</vt:lpstr>
      <vt:lpstr>DATE-03</vt:lpstr>
      <vt:lpstr>YEARFRAC</vt:lpstr>
      <vt:lpstr>WORKDAY-01</vt:lpstr>
      <vt:lpstr>WORKDAY-02a</vt:lpstr>
      <vt:lpstr>WORKDAY-02b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2025-07-09T06:10:23Z</dcterms:modified>
</cp:coreProperties>
</file>