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xml"/>
  <Override PartName="/xl/charts/chart6.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defaultThemeVersion="124226"/>
  <mc:AlternateContent xmlns:mc="http://schemas.openxmlformats.org/markup-compatibility/2006">
    <mc:Choice Requires="x15">
      <x15ac:absPath xmlns:x15ac="http://schemas.microsoft.com/office/spreadsheetml/2010/11/ac" url="C:\Users\nescom\Google ドライブ（同期していません）\訓練校_ALL資料\Excel基礎データ\Excel基礎_冬休みの宿題\"/>
    </mc:Choice>
  </mc:AlternateContent>
  <xr:revisionPtr revIDLastSave="0" documentId="13_ncr:1_{C5AE80E2-9524-488B-B463-65687EDBE2F2}" xr6:coauthVersionLast="47" xr6:coauthVersionMax="47" xr10:uidLastSave="{00000000-0000-0000-0000-000000000000}"/>
  <bookViews>
    <workbookView xWindow="-120" yWindow="480" windowWidth="29040" windowHeight="15840" tabRatio="811" xr2:uid="{00000000-000D-0000-FFFF-FFFF0000000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4" r:id="rId13"/>
    <sheet name="14" sheetId="15" r:id="rId14"/>
    <sheet name="15" sheetId="16" r:id="rId15"/>
    <sheet name="16" sheetId="17" r:id="rId16"/>
    <sheet name="17" sheetId="18" r:id="rId17"/>
    <sheet name="18" sheetId="19" r:id="rId18"/>
    <sheet name="19" sheetId="20" r:id="rId19"/>
    <sheet name="20" sheetId="21" r:id="rId20"/>
    <sheet name="21" sheetId="27" r:id="rId21"/>
    <sheet name="22" sheetId="33" r:id="rId22"/>
    <sheet name="23" sheetId="34" r:id="rId23"/>
    <sheet name="24" sheetId="35" r:id="rId24"/>
    <sheet name="25" sheetId="36" r:id="rId25"/>
    <sheet name="26" sheetId="40" r:id="rId26"/>
    <sheet name="27" sheetId="46" r:id="rId27"/>
    <sheet name="28-1" sheetId="47" r:id="rId28"/>
    <sheet name="28-2" sheetId="52" r:id="rId29"/>
    <sheet name="29" sheetId="49" r:id="rId30"/>
    <sheet name="30" sheetId="50" r:id="rId31"/>
    <sheet name="最後に…" sheetId="51" r:id="rId32"/>
  </sheets>
  <externalReferences>
    <externalReference r:id="rId33"/>
  </externalReferences>
  <definedNames>
    <definedName name="_xlnm._FilterDatabase" localSheetId="25" hidden="1">'26'!$B$11:$E$169</definedName>
  </definedNames>
  <calcPr calcId="191029"/>
</workbook>
</file>

<file path=xl/calcChain.xml><?xml version="1.0" encoding="utf-8"?>
<calcChain xmlns="http://schemas.openxmlformats.org/spreadsheetml/2006/main">
  <c r="D23" i="52" l="1"/>
  <c r="E22" i="52"/>
  <c r="G20" i="52"/>
  <c r="C20" i="52"/>
  <c r="D19" i="52"/>
  <c r="G14" i="52"/>
  <c r="G23" i="52" s="1"/>
  <c r="G13" i="52"/>
  <c r="D22" i="52" s="1"/>
  <c r="G12" i="52"/>
  <c r="E21" i="52" s="1"/>
  <c r="G11" i="52"/>
  <c r="F20" i="52" s="1"/>
  <c r="G10" i="52"/>
  <c r="G19" i="52" s="1"/>
  <c r="E19" i="52" l="1"/>
  <c r="D20" i="52"/>
  <c r="C21" i="52"/>
  <c r="G21" i="52"/>
  <c r="F22" i="52"/>
  <c r="E23" i="52"/>
  <c r="F21" i="52"/>
  <c r="F19" i="52"/>
  <c r="E20" i="52"/>
  <c r="D21" i="52"/>
  <c r="C22" i="52"/>
  <c r="G22" i="52"/>
  <c r="F23" i="52"/>
  <c r="C19" i="52"/>
  <c r="C23" i="52"/>
  <c r="F12" i="14" l="1"/>
  <c r="F9" i="14"/>
  <c r="D10" i="14"/>
  <c r="F10" i="14" s="1"/>
  <c r="D11" i="14"/>
  <c r="F11" i="14" s="1"/>
  <c r="D12" i="14"/>
  <c r="D13" i="14"/>
  <c r="F13" i="14" s="1"/>
  <c r="D14" i="14"/>
  <c r="F14" i="14" s="1"/>
  <c r="D15" i="14"/>
  <c r="F15" i="14" s="1"/>
  <c r="D9" i="14"/>
  <c r="C9" i="5" l="1"/>
  <c r="C10" i="6"/>
  <c r="C10" i="7"/>
  <c r="C12" i="8"/>
  <c r="C14" i="9"/>
  <c r="D12" i="10"/>
  <c r="D13" i="10"/>
  <c r="C13" i="10"/>
  <c r="C12" i="10"/>
  <c r="H9" i="49"/>
  <c r="C17" i="49"/>
  <c r="D17" i="49"/>
  <c r="E17" i="49"/>
  <c r="G17" i="49" s="1"/>
  <c r="F17" i="49"/>
  <c r="G9" i="49"/>
  <c r="G10" i="49"/>
  <c r="G11" i="49"/>
  <c r="H11" i="49"/>
  <c r="G12" i="49"/>
  <c r="G13" i="49"/>
  <c r="H13" i="49" s="1"/>
  <c r="G14" i="49"/>
  <c r="G15" i="49"/>
  <c r="H15" i="49" s="1"/>
  <c r="G16" i="49"/>
  <c r="D10" i="27"/>
  <c r="D11" i="27"/>
  <c r="D12" i="27"/>
  <c r="D13" i="27"/>
  <c r="D9" i="27"/>
  <c r="E10" i="21"/>
  <c r="E11" i="21"/>
  <c r="E12" i="21"/>
  <c r="E13" i="21"/>
  <c r="E9" i="21"/>
  <c r="E10" i="20"/>
  <c r="E11" i="20"/>
  <c r="E12" i="20"/>
  <c r="E13" i="20"/>
  <c r="E9" i="20"/>
  <c r="C13" i="18"/>
  <c r="D11" i="18" s="1"/>
  <c r="C13" i="17"/>
  <c r="D12" i="17" s="1"/>
  <c r="C13" i="16"/>
  <c r="D11" i="16" s="1"/>
  <c r="C13" i="15"/>
  <c r="D12" i="15" s="1"/>
  <c r="F16" i="14"/>
  <c r="C19" i="14" s="1"/>
  <c r="D9" i="12"/>
  <c r="D10" i="12"/>
  <c r="D11" i="12"/>
  <c r="D12" i="12"/>
  <c r="D8" i="12"/>
  <c r="G10" i="50"/>
  <c r="G13" i="50"/>
  <c r="G16" i="50"/>
  <c r="G19" i="50"/>
  <c r="G22" i="50"/>
  <c r="G25" i="50"/>
  <c r="G28" i="50"/>
  <c r="G31" i="50"/>
  <c r="G34" i="50"/>
  <c r="G37" i="50"/>
  <c r="G40" i="50"/>
  <c r="G43" i="50"/>
  <c r="G46" i="50"/>
  <c r="G49" i="50"/>
  <c r="G52" i="50"/>
  <c r="G55" i="50"/>
  <c r="G58" i="50"/>
  <c r="G61" i="50"/>
  <c r="G64" i="50"/>
  <c r="G67" i="50"/>
  <c r="G70" i="50"/>
  <c r="G73" i="50"/>
  <c r="G76" i="50"/>
  <c r="G79" i="50"/>
  <c r="G82" i="50"/>
  <c r="G85" i="50"/>
  <c r="G88" i="50"/>
  <c r="G91" i="50"/>
  <c r="G94" i="50"/>
  <c r="G7" i="50"/>
  <c r="G14" i="47"/>
  <c r="E23" i="47" s="1"/>
  <c r="G13" i="47"/>
  <c r="G12" i="47"/>
  <c r="F21" i="47" s="1"/>
  <c r="G11" i="47"/>
  <c r="F20" i="47" s="1"/>
  <c r="G10" i="47"/>
  <c r="E19" i="47" s="1"/>
  <c r="G28" i="21"/>
  <c r="F23" i="21"/>
  <c r="F22" i="21"/>
  <c r="C16" i="19"/>
  <c r="I22" i="9"/>
  <c r="I21" i="9"/>
  <c r="E20" i="47"/>
  <c r="C22" i="47"/>
  <c r="F22" i="47"/>
  <c r="D13" i="19"/>
  <c r="D12" i="19"/>
  <c r="D10" i="16"/>
  <c r="D12" i="16"/>
  <c r="D9" i="16"/>
  <c r="D13" i="16"/>
  <c r="D10" i="18"/>
  <c r="D12" i="18"/>
  <c r="D9" i="18"/>
  <c r="D13" i="18"/>
  <c r="H14" i="49"/>
  <c r="H10" i="49"/>
  <c r="D19" i="47"/>
  <c r="F19" i="47"/>
  <c r="C19" i="47"/>
  <c r="D21" i="47"/>
  <c r="D23" i="47"/>
  <c r="F23" i="47"/>
  <c r="D10" i="15"/>
  <c r="D10" i="17"/>
  <c r="C23" i="47"/>
  <c r="H16" i="49"/>
  <c r="H12" i="49"/>
  <c r="I11" i="49" l="1"/>
  <c r="I10" i="49"/>
  <c r="I13" i="49"/>
  <c r="I16" i="49"/>
  <c r="D11" i="15"/>
  <c r="D9" i="17"/>
  <c r="D9" i="15"/>
  <c r="D11" i="17"/>
  <c r="D13" i="15"/>
  <c r="D13" i="17"/>
  <c r="I15" i="49"/>
  <c r="E21" i="47"/>
  <c r="I14" i="49"/>
  <c r="I9" i="49"/>
  <c r="I12" i="49"/>
  <c r="C20" i="47"/>
  <c r="D20" i="47"/>
  <c r="E22" i="47"/>
  <c r="D22" i="47"/>
  <c r="H17" i="49"/>
  <c r="I17" i="49"/>
  <c r="D14" i="19"/>
  <c r="D15" i="19"/>
  <c r="D16" i="19"/>
  <c r="C21" i="47"/>
</calcChain>
</file>

<file path=xl/sharedStrings.xml><?xml version="1.0" encoding="utf-8"?>
<sst xmlns="http://schemas.openxmlformats.org/spreadsheetml/2006/main" count="831" uniqueCount="455">
  <si>
    <t>次の文字をG１２へコピーしなさい。</t>
    <rPh sb="0" eb="1">
      <t>ツギ</t>
    </rPh>
    <rPh sb="2" eb="4">
      <t>モジ</t>
    </rPh>
    <phoneticPr fontId="2"/>
  </si>
  <si>
    <t>あいう</t>
    <phoneticPr fontId="2"/>
  </si>
  <si>
    <r>
      <t>次の文字をG１２へ</t>
    </r>
    <r>
      <rPr>
        <b/>
        <sz val="11"/>
        <rFont val="ＭＳ Ｐゴシック"/>
        <family val="3"/>
        <charset val="128"/>
      </rPr>
      <t>コピー</t>
    </r>
    <r>
      <rPr>
        <sz val="11"/>
        <rFont val="ＭＳ Ｐゴシック"/>
        <family val="3"/>
        <charset val="128"/>
      </rPr>
      <t>しなさい。</t>
    </r>
    <rPh sb="0" eb="1">
      <t>ツギ</t>
    </rPh>
    <rPh sb="2" eb="4">
      <t>モジ</t>
    </rPh>
    <phoneticPr fontId="2"/>
  </si>
  <si>
    <r>
      <t>次の文字をG１２へ</t>
    </r>
    <r>
      <rPr>
        <b/>
        <sz val="11"/>
        <rFont val="ＭＳ Ｐゴシック"/>
        <family val="3"/>
        <charset val="128"/>
      </rPr>
      <t>移動</t>
    </r>
    <r>
      <rPr>
        <sz val="11"/>
        <rFont val="ＭＳ Ｐゴシック"/>
        <family val="3"/>
        <charset val="128"/>
      </rPr>
      <t>しなさい。</t>
    </r>
    <rPh sb="0" eb="1">
      <t>ツギ</t>
    </rPh>
    <rPh sb="2" eb="4">
      <t>モジ</t>
    </rPh>
    <rPh sb="9" eb="11">
      <t>イドウ</t>
    </rPh>
    <phoneticPr fontId="2"/>
  </si>
  <si>
    <t>（書式ごとコピーしても構わない。）</t>
    <rPh sb="1" eb="3">
      <t>ショシキ</t>
    </rPh>
    <rPh sb="11" eb="12">
      <t>カマ</t>
    </rPh>
    <phoneticPr fontId="2"/>
  </si>
  <si>
    <t>（書式ごと移動しても構わない。）</t>
    <rPh sb="1" eb="3">
      <t>ショシキ</t>
    </rPh>
    <rPh sb="5" eb="7">
      <t>イドウ</t>
    </rPh>
    <rPh sb="10" eb="11">
      <t>カマ</t>
    </rPh>
    <phoneticPr fontId="2"/>
  </si>
  <si>
    <t>ただし、書式はコピーしないものとする。</t>
    <rPh sb="4" eb="6">
      <t>ショシキ</t>
    </rPh>
    <phoneticPr fontId="2"/>
  </si>
  <si>
    <t>次の表を演算記号「＋」を使って完成させなさい。</t>
    <rPh sb="0" eb="1">
      <t>ツギ</t>
    </rPh>
    <rPh sb="2" eb="3">
      <t>ヒョウ</t>
    </rPh>
    <rPh sb="4" eb="6">
      <t>エンザン</t>
    </rPh>
    <rPh sb="6" eb="8">
      <t>キゴウ</t>
    </rPh>
    <rPh sb="12" eb="13">
      <t>ツカ</t>
    </rPh>
    <rPh sb="15" eb="17">
      <t>カンセイ</t>
    </rPh>
    <phoneticPr fontId="2"/>
  </si>
  <si>
    <t>（合計を求めなさい。）</t>
    <rPh sb="1" eb="3">
      <t>ゴウケイ</t>
    </rPh>
    <rPh sb="4" eb="5">
      <t>モト</t>
    </rPh>
    <phoneticPr fontId="2"/>
  </si>
  <si>
    <t>大阪</t>
    <rPh sb="0" eb="2">
      <t>オオサカ</t>
    </rPh>
    <phoneticPr fontId="2"/>
  </si>
  <si>
    <t>東京</t>
    <rPh sb="0" eb="2">
      <t>トウキョウ</t>
    </rPh>
    <phoneticPr fontId="2"/>
  </si>
  <si>
    <t>売上金額</t>
    <rPh sb="0" eb="2">
      <t>ウリアゲ</t>
    </rPh>
    <rPh sb="2" eb="4">
      <t>キンガク</t>
    </rPh>
    <phoneticPr fontId="2"/>
  </si>
  <si>
    <t>合計</t>
    <rPh sb="0" eb="2">
      <t>ゴウケイ</t>
    </rPh>
    <phoneticPr fontId="2"/>
  </si>
  <si>
    <t>ただし、関数式は手入力で行うこと。</t>
    <rPh sb="4" eb="6">
      <t>カンスウ</t>
    </rPh>
    <rPh sb="6" eb="7">
      <t>シキ</t>
    </rPh>
    <rPh sb="8" eb="9">
      <t>テ</t>
    </rPh>
    <rPh sb="9" eb="11">
      <t>ニュウリョク</t>
    </rPh>
    <rPh sb="12" eb="13">
      <t>オコナ</t>
    </rPh>
    <phoneticPr fontId="2"/>
  </si>
  <si>
    <t>次の表をAVERAGE（平均関数）を使って売上平均金額を求めなさい。</t>
    <rPh sb="0" eb="1">
      <t>ツギ</t>
    </rPh>
    <rPh sb="2" eb="3">
      <t>ヒョウ</t>
    </rPh>
    <rPh sb="12" eb="14">
      <t>ヘイキン</t>
    </rPh>
    <rPh sb="14" eb="16">
      <t>カンスウ</t>
    </rPh>
    <rPh sb="18" eb="19">
      <t>ツカ</t>
    </rPh>
    <rPh sb="21" eb="23">
      <t>ウリアゲ</t>
    </rPh>
    <rPh sb="23" eb="25">
      <t>ヘイキン</t>
    </rPh>
    <rPh sb="25" eb="27">
      <t>キンガク</t>
    </rPh>
    <rPh sb="28" eb="29">
      <t>モト</t>
    </rPh>
    <phoneticPr fontId="2"/>
  </si>
  <si>
    <t>次の表をSUM（合計関数）を使って売上金額の合計を求めなさい。</t>
    <rPh sb="0" eb="1">
      <t>ツギ</t>
    </rPh>
    <rPh sb="2" eb="3">
      <t>ヒョウ</t>
    </rPh>
    <rPh sb="8" eb="10">
      <t>ゴウケイ</t>
    </rPh>
    <rPh sb="10" eb="12">
      <t>カンスウ</t>
    </rPh>
    <rPh sb="14" eb="15">
      <t>ツカ</t>
    </rPh>
    <rPh sb="17" eb="19">
      <t>ウリアゲ</t>
    </rPh>
    <rPh sb="19" eb="21">
      <t>キンガク</t>
    </rPh>
    <rPh sb="22" eb="24">
      <t>ゴウケイ</t>
    </rPh>
    <rPh sb="25" eb="26">
      <t>モト</t>
    </rPh>
    <phoneticPr fontId="2"/>
  </si>
  <si>
    <t>ヤマダ</t>
    <phoneticPr fontId="2"/>
  </si>
  <si>
    <t>ヤマザキ</t>
    <phoneticPr fontId="2"/>
  </si>
  <si>
    <t>ヤマモト</t>
    <phoneticPr fontId="2"/>
  </si>
  <si>
    <t>ヤマキ</t>
    <phoneticPr fontId="2"/>
  </si>
  <si>
    <t>ヤマシタ</t>
    <phoneticPr fontId="2"/>
  </si>
  <si>
    <t>出欠</t>
    <rPh sb="0" eb="2">
      <t>シュッケツ</t>
    </rPh>
    <phoneticPr fontId="2"/>
  </si>
  <si>
    <t>○</t>
    <phoneticPr fontId="2"/>
  </si>
  <si>
    <t>○</t>
    <phoneticPr fontId="2"/>
  </si>
  <si>
    <t>出席人数</t>
    <rPh sb="0" eb="2">
      <t>シュッセキ</t>
    </rPh>
    <rPh sb="2" eb="4">
      <t>ニンズウ</t>
    </rPh>
    <phoneticPr fontId="2"/>
  </si>
  <si>
    <t>次の表を完成させなさい。</t>
    <rPh sb="0" eb="1">
      <t>ツギ</t>
    </rPh>
    <rPh sb="2" eb="3">
      <t>ヒョウ</t>
    </rPh>
    <rPh sb="4" eb="6">
      <t>カンセイ</t>
    </rPh>
    <phoneticPr fontId="2"/>
  </si>
  <si>
    <t>なお、出席人数はCOUNTA関数を使うって求めること。</t>
    <rPh sb="3" eb="5">
      <t>シュッセキ</t>
    </rPh>
    <rPh sb="5" eb="7">
      <t>ニンズウ</t>
    </rPh>
    <rPh sb="14" eb="16">
      <t>カンスウ</t>
    </rPh>
    <rPh sb="17" eb="18">
      <t>ツカ</t>
    </rPh>
    <rPh sb="21" eb="22">
      <t>モト</t>
    </rPh>
    <phoneticPr fontId="2"/>
  </si>
  <si>
    <t>人</t>
    <rPh sb="0" eb="1">
      <t>ニン</t>
    </rPh>
    <phoneticPr fontId="2"/>
  </si>
  <si>
    <t>高木</t>
    <rPh sb="0" eb="2">
      <t>タカギ</t>
    </rPh>
    <phoneticPr fontId="2"/>
  </si>
  <si>
    <t>高橋</t>
    <rPh sb="0" eb="2">
      <t>タカハシ</t>
    </rPh>
    <phoneticPr fontId="2"/>
  </si>
  <si>
    <t>高杢</t>
    <rPh sb="0" eb="2">
      <t>タカモク</t>
    </rPh>
    <phoneticPr fontId="2"/>
  </si>
  <si>
    <t>高沢</t>
    <rPh sb="0" eb="2">
      <t>タカサワ</t>
    </rPh>
    <phoneticPr fontId="2"/>
  </si>
  <si>
    <t>高田</t>
    <rPh sb="0" eb="2">
      <t>タカダ</t>
    </rPh>
    <phoneticPr fontId="2"/>
  </si>
  <si>
    <t>点数A</t>
    <rPh sb="0" eb="2">
      <t>テンスウ</t>
    </rPh>
    <phoneticPr fontId="2"/>
  </si>
  <si>
    <t>高和</t>
    <rPh sb="0" eb="2">
      <t>タカワ</t>
    </rPh>
    <phoneticPr fontId="2"/>
  </si>
  <si>
    <t>欠席</t>
    <rPh sb="0" eb="2">
      <t>ケッセキ</t>
    </rPh>
    <phoneticPr fontId="2"/>
  </si>
  <si>
    <t>人数</t>
    <rPh sb="0" eb="2">
      <t>ニンズウ</t>
    </rPh>
    <phoneticPr fontId="2"/>
  </si>
  <si>
    <t>なお、人数はCOUNT関数を使って求めること。</t>
    <rPh sb="3" eb="5">
      <t>ニンズウ</t>
    </rPh>
    <rPh sb="11" eb="13">
      <t>カンスウ</t>
    </rPh>
    <rPh sb="14" eb="15">
      <t>ツカ</t>
    </rPh>
    <rPh sb="17" eb="18">
      <t>モト</t>
    </rPh>
    <phoneticPr fontId="2"/>
  </si>
  <si>
    <t>ちょっとブレイク・・・</t>
    <phoneticPr fontId="2"/>
  </si>
  <si>
    <t>COUNT関数とCOUNTA関数の違いをおさらいしておきましょう！</t>
    <rPh sb="5" eb="7">
      <t>カンスウ</t>
    </rPh>
    <rPh sb="14" eb="16">
      <t>カンスウ</t>
    </rPh>
    <rPh sb="17" eb="18">
      <t>チガ</t>
    </rPh>
    <phoneticPr fontId="2"/>
  </si>
  <si>
    <t>↑クリック</t>
    <phoneticPr fontId="2"/>
  </si>
  <si>
    <t>COUNT関数は選択範囲の</t>
    <rPh sb="5" eb="7">
      <t>カンスウ</t>
    </rPh>
    <rPh sb="8" eb="10">
      <t>センタク</t>
    </rPh>
    <rPh sb="10" eb="12">
      <t>ハンイ</t>
    </rPh>
    <phoneticPr fontId="2"/>
  </si>
  <si>
    <t>を求めることができ、</t>
    <rPh sb="1" eb="2">
      <t>モト</t>
    </rPh>
    <phoneticPr fontId="2"/>
  </si>
  <si>
    <t>COUNTA関数は　〃　　 の</t>
    <rPh sb="6" eb="8">
      <t>カンスウ</t>
    </rPh>
    <phoneticPr fontId="2"/>
  </si>
  <si>
    <t>を求めることができる関数である。</t>
    <rPh sb="1" eb="2">
      <t>モト</t>
    </rPh>
    <rPh sb="10" eb="12">
      <t>カンスウ</t>
    </rPh>
    <phoneticPr fontId="2"/>
  </si>
  <si>
    <t>4月</t>
    <rPh sb="1" eb="2">
      <t>ガツ</t>
    </rPh>
    <phoneticPr fontId="2"/>
  </si>
  <si>
    <t>5月</t>
    <rPh sb="1" eb="2">
      <t>ガツ</t>
    </rPh>
    <phoneticPr fontId="2"/>
  </si>
  <si>
    <t>6月</t>
    <rPh sb="1" eb="2">
      <t>ガツ</t>
    </rPh>
    <phoneticPr fontId="2"/>
  </si>
  <si>
    <t>最高気温</t>
    <rPh sb="0" eb="2">
      <t>サイコウ</t>
    </rPh>
    <rPh sb="2" eb="4">
      <t>キオン</t>
    </rPh>
    <phoneticPr fontId="2"/>
  </si>
  <si>
    <t>最低気温</t>
    <rPh sb="0" eb="2">
      <t>サイテイ</t>
    </rPh>
    <rPh sb="2" eb="4">
      <t>キオン</t>
    </rPh>
    <phoneticPr fontId="2"/>
  </si>
  <si>
    <t>単位：℃</t>
    <rPh sb="0" eb="2">
      <t>タンイ</t>
    </rPh>
    <phoneticPr fontId="2"/>
  </si>
  <si>
    <t>次の表は各月の最高気温と最低気温を記録したものです。</t>
    <rPh sb="0" eb="1">
      <t>ツギ</t>
    </rPh>
    <rPh sb="2" eb="3">
      <t>ヒョウ</t>
    </rPh>
    <rPh sb="4" eb="6">
      <t>カクツキ</t>
    </rPh>
    <rPh sb="7" eb="9">
      <t>サイコウ</t>
    </rPh>
    <rPh sb="9" eb="11">
      <t>キオン</t>
    </rPh>
    <rPh sb="12" eb="14">
      <t>サイテイ</t>
    </rPh>
    <rPh sb="14" eb="16">
      <t>キオン</t>
    </rPh>
    <rPh sb="17" eb="19">
      <t>キロク</t>
    </rPh>
    <phoneticPr fontId="2"/>
  </si>
  <si>
    <t>3ヵ月分のデータから最高気温と最低気温をMAX関数とMIN関数を使って</t>
    <rPh sb="2" eb="3">
      <t>ゲツ</t>
    </rPh>
    <rPh sb="3" eb="4">
      <t>ブン</t>
    </rPh>
    <rPh sb="10" eb="12">
      <t>サイコウ</t>
    </rPh>
    <rPh sb="12" eb="14">
      <t>キオン</t>
    </rPh>
    <rPh sb="15" eb="17">
      <t>サイテイ</t>
    </rPh>
    <rPh sb="17" eb="19">
      <t>キオン</t>
    </rPh>
    <rPh sb="23" eb="25">
      <t>カンスウ</t>
    </rPh>
    <rPh sb="29" eb="31">
      <t>カンスウ</t>
    </rPh>
    <rPh sb="32" eb="33">
      <t>ツカ</t>
    </rPh>
    <phoneticPr fontId="2"/>
  </si>
  <si>
    <t>最高</t>
    <rPh sb="0" eb="2">
      <t>サイコウ</t>
    </rPh>
    <phoneticPr fontId="2"/>
  </si>
  <si>
    <t>最低</t>
    <rPh sb="0" eb="2">
      <t>サイテイ</t>
    </rPh>
    <phoneticPr fontId="2"/>
  </si>
  <si>
    <t>求めなさい。なお、関数は手入力で行うこと。</t>
    <rPh sb="0" eb="1">
      <t>モト</t>
    </rPh>
    <rPh sb="9" eb="11">
      <t>カンスウ</t>
    </rPh>
    <rPh sb="12" eb="13">
      <t>テ</t>
    </rPh>
    <rPh sb="13" eb="15">
      <t>ニュウリョク</t>
    </rPh>
    <rPh sb="16" eb="17">
      <t>オコナ</t>
    </rPh>
    <phoneticPr fontId="2"/>
  </si>
  <si>
    <t>3ヵ月分のデータから各月の気温の推移がわかる折れ線グラフを作成しなさい。</t>
    <rPh sb="2" eb="3">
      <t>ゲツ</t>
    </rPh>
    <rPh sb="3" eb="4">
      <t>ブン</t>
    </rPh>
    <rPh sb="10" eb="12">
      <t>カクツキ</t>
    </rPh>
    <rPh sb="13" eb="15">
      <t>キオン</t>
    </rPh>
    <rPh sb="16" eb="18">
      <t>スイイ</t>
    </rPh>
    <rPh sb="22" eb="23">
      <t>オ</t>
    </rPh>
    <rPh sb="24" eb="25">
      <t>セン</t>
    </rPh>
    <rPh sb="29" eb="31">
      <t>サクセイ</t>
    </rPh>
    <phoneticPr fontId="2"/>
  </si>
  <si>
    <t>なお、タイトルは「月別最高最低気温の推移」とすること。</t>
    <rPh sb="9" eb="11">
      <t>ツキベツ</t>
    </rPh>
    <rPh sb="11" eb="13">
      <t>サイコウ</t>
    </rPh>
    <rPh sb="13" eb="15">
      <t>サイテイ</t>
    </rPh>
    <rPh sb="15" eb="17">
      <t>キオン</t>
    </rPh>
    <rPh sb="18" eb="20">
      <t>スイイ</t>
    </rPh>
    <phoneticPr fontId="2"/>
  </si>
  <si>
    <t>（グラフは表の下に配置すること。グラフの幅等は自由に設定して構わない）</t>
    <rPh sb="5" eb="6">
      <t>ヒョウ</t>
    </rPh>
    <rPh sb="7" eb="8">
      <t>シタ</t>
    </rPh>
    <rPh sb="9" eb="11">
      <t>ハイチ</t>
    </rPh>
    <rPh sb="20" eb="21">
      <t>ハバ</t>
    </rPh>
    <rPh sb="21" eb="22">
      <t>トウ</t>
    </rPh>
    <rPh sb="23" eb="25">
      <t>ジユウ</t>
    </rPh>
    <rPh sb="26" eb="28">
      <t>セッテイ</t>
    </rPh>
    <rPh sb="30" eb="31">
      <t>カマ</t>
    </rPh>
    <phoneticPr fontId="2"/>
  </si>
  <si>
    <t>次の表は4月に行われた中間テストの結果表です。</t>
    <rPh sb="0" eb="1">
      <t>ツギ</t>
    </rPh>
    <rPh sb="2" eb="3">
      <t>ヒョウ</t>
    </rPh>
    <rPh sb="5" eb="6">
      <t>ガツ</t>
    </rPh>
    <rPh sb="7" eb="8">
      <t>オコナ</t>
    </rPh>
    <rPh sb="11" eb="13">
      <t>チュウカン</t>
    </rPh>
    <rPh sb="17" eb="19">
      <t>ケッカ</t>
    </rPh>
    <rPh sb="19" eb="20">
      <t>ヒョウ</t>
    </rPh>
    <phoneticPr fontId="2"/>
  </si>
  <si>
    <t>各生徒のクラス内での順位をRANK関数を使って求めなさい。</t>
    <rPh sb="0" eb="3">
      <t>カクセイト</t>
    </rPh>
    <rPh sb="7" eb="8">
      <t>ナイ</t>
    </rPh>
    <rPh sb="10" eb="12">
      <t>ジュンイ</t>
    </rPh>
    <rPh sb="17" eb="19">
      <t>カンスウ</t>
    </rPh>
    <rPh sb="20" eb="21">
      <t>ツカ</t>
    </rPh>
    <rPh sb="23" eb="24">
      <t>モト</t>
    </rPh>
    <phoneticPr fontId="2"/>
  </si>
  <si>
    <t>（なお、関数は関数パレットを使用し入力すること）</t>
    <rPh sb="4" eb="6">
      <t>カンスウ</t>
    </rPh>
    <rPh sb="7" eb="9">
      <t>カンスウ</t>
    </rPh>
    <rPh sb="14" eb="16">
      <t>シヨウ</t>
    </rPh>
    <rPh sb="17" eb="19">
      <t>ニュウリョク</t>
    </rPh>
    <phoneticPr fontId="2"/>
  </si>
  <si>
    <t>順位</t>
    <rPh sb="0" eb="2">
      <t>ジュンイ</t>
    </rPh>
    <phoneticPr fontId="2"/>
  </si>
  <si>
    <t>テスト点数</t>
    <rPh sb="3" eb="5">
      <t>テンスウ</t>
    </rPh>
    <phoneticPr fontId="2"/>
  </si>
  <si>
    <t>ボールペン</t>
    <phoneticPr fontId="2"/>
  </si>
  <si>
    <t>マジックペン</t>
    <phoneticPr fontId="2"/>
  </si>
  <si>
    <t>消しゴム</t>
    <rPh sb="0" eb="1">
      <t>ケ</t>
    </rPh>
    <phoneticPr fontId="2"/>
  </si>
  <si>
    <t>ペンケース</t>
    <phoneticPr fontId="2"/>
  </si>
  <si>
    <t>三角定規</t>
    <rPh sb="0" eb="2">
      <t>サンカク</t>
    </rPh>
    <rPh sb="2" eb="4">
      <t>ジョウギ</t>
    </rPh>
    <phoneticPr fontId="2"/>
  </si>
  <si>
    <t>コンパス</t>
    <phoneticPr fontId="2"/>
  </si>
  <si>
    <t>分度器</t>
    <rPh sb="0" eb="3">
      <t>ブンドキ</t>
    </rPh>
    <phoneticPr fontId="2"/>
  </si>
  <si>
    <t>商品名</t>
    <rPh sb="0" eb="2">
      <t>ショウヒン</t>
    </rPh>
    <rPh sb="2" eb="3">
      <t>メイ</t>
    </rPh>
    <phoneticPr fontId="2"/>
  </si>
  <si>
    <t>単価</t>
    <rPh sb="0" eb="2">
      <t>タンカ</t>
    </rPh>
    <phoneticPr fontId="2"/>
  </si>
  <si>
    <t>税金</t>
    <rPh sb="0" eb="2">
      <t>ゼイキン</t>
    </rPh>
    <phoneticPr fontId="2"/>
  </si>
  <si>
    <t>税込価格</t>
    <rPh sb="0" eb="2">
      <t>ゼイコミ</t>
    </rPh>
    <rPh sb="2" eb="4">
      <t>カカク</t>
    </rPh>
    <phoneticPr fontId="2"/>
  </si>
  <si>
    <t>請求額：</t>
    <rPh sb="0" eb="2">
      <t>セイキュウ</t>
    </rPh>
    <rPh sb="2" eb="3">
      <t>ガク</t>
    </rPh>
    <phoneticPr fontId="2"/>
  </si>
  <si>
    <t>数量</t>
    <rPh sb="0" eb="2">
      <t>スウリョウ</t>
    </rPh>
    <phoneticPr fontId="2"/>
  </si>
  <si>
    <t>次の表は、ある店の販売記録表です。</t>
    <rPh sb="0" eb="1">
      <t>ツギ</t>
    </rPh>
    <rPh sb="2" eb="3">
      <t>ヒョウ</t>
    </rPh>
    <rPh sb="7" eb="8">
      <t>ミセ</t>
    </rPh>
    <rPh sb="9" eb="11">
      <t>ハンバイ</t>
    </rPh>
    <rPh sb="11" eb="13">
      <t>キロク</t>
    </rPh>
    <rPh sb="13" eb="14">
      <t>ヒョウ</t>
    </rPh>
    <phoneticPr fontId="2"/>
  </si>
  <si>
    <t>税額を5％として計算し、税込み価格を求めなさい。</t>
    <rPh sb="0" eb="2">
      <t>ゼイガク</t>
    </rPh>
    <rPh sb="8" eb="10">
      <t>ケイサン</t>
    </rPh>
    <rPh sb="12" eb="14">
      <t>ゼイコ</t>
    </rPh>
    <rPh sb="15" eb="17">
      <t>カカク</t>
    </rPh>
    <rPh sb="18" eb="19">
      <t>モト</t>
    </rPh>
    <phoneticPr fontId="2"/>
  </si>
  <si>
    <t>なお、税金はROUNDDOWN関数を使い、整数表示とすること。</t>
    <rPh sb="3" eb="5">
      <t>ゼイキン</t>
    </rPh>
    <rPh sb="15" eb="17">
      <t>カンスウ</t>
    </rPh>
    <rPh sb="18" eb="19">
      <t>ツカ</t>
    </rPh>
    <rPh sb="21" eb="23">
      <t>セイスウ</t>
    </rPh>
    <rPh sb="23" eb="25">
      <t>ヒョウジ</t>
    </rPh>
    <phoneticPr fontId="2"/>
  </si>
  <si>
    <t>また、総額は【請求額】に表示されるようにしなさい。</t>
    <rPh sb="3" eb="4">
      <t>ソウ</t>
    </rPh>
    <rPh sb="4" eb="5">
      <t>ガク</t>
    </rPh>
    <rPh sb="7" eb="9">
      <t>セイキュウ</t>
    </rPh>
    <rPh sb="9" eb="10">
      <t>ガク</t>
    </rPh>
    <rPh sb="12" eb="14">
      <t>ヒョウジ</t>
    </rPh>
    <phoneticPr fontId="2"/>
  </si>
  <si>
    <t>血液型</t>
    <rPh sb="0" eb="3">
      <t>ケツエキガタ</t>
    </rPh>
    <phoneticPr fontId="2"/>
  </si>
  <si>
    <t>A</t>
    <phoneticPr fontId="2"/>
  </si>
  <si>
    <t>B</t>
    <phoneticPr fontId="2"/>
  </si>
  <si>
    <t>O</t>
    <phoneticPr fontId="2"/>
  </si>
  <si>
    <t>AB</t>
    <phoneticPr fontId="2"/>
  </si>
  <si>
    <t>構成比（％）</t>
    <rPh sb="0" eb="3">
      <t>コウセイヒ</t>
    </rPh>
    <phoneticPr fontId="2"/>
  </si>
  <si>
    <t>次の表は、あるクラスの血液別の人数と構成比を表したものです。</t>
    <rPh sb="0" eb="1">
      <t>ツギ</t>
    </rPh>
    <rPh sb="2" eb="3">
      <t>ヒョウ</t>
    </rPh>
    <rPh sb="11" eb="13">
      <t>ケツエキ</t>
    </rPh>
    <rPh sb="13" eb="14">
      <t>ベツ</t>
    </rPh>
    <rPh sb="15" eb="17">
      <t>ニンズウ</t>
    </rPh>
    <rPh sb="18" eb="21">
      <t>コウセイヒ</t>
    </rPh>
    <rPh sb="22" eb="23">
      <t>アラワ</t>
    </rPh>
    <phoneticPr fontId="2"/>
  </si>
  <si>
    <t>人数の合計と、構成比を求めなさい。</t>
    <rPh sb="0" eb="2">
      <t>ニンズウ</t>
    </rPh>
    <rPh sb="3" eb="5">
      <t>ゴウケイ</t>
    </rPh>
    <rPh sb="7" eb="10">
      <t>コウセイヒ</t>
    </rPh>
    <rPh sb="11" eb="12">
      <t>モト</t>
    </rPh>
    <phoneticPr fontId="2"/>
  </si>
  <si>
    <t>ただし、構成比は小数点第1位まで表示すること。</t>
    <rPh sb="4" eb="7">
      <t>コウセイヒ</t>
    </rPh>
    <rPh sb="8" eb="11">
      <t>ショウスウテン</t>
    </rPh>
    <rPh sb="11" eb="12">
      <t>ダイ</t>
    </rPh>
    <rPh sb="13" eb="14">
      <t>イ</t>
    </rPh>
    <rPh sb="16" eb="18">
      <t>ヒョウジ</t>
    </rPh>
    <phoneticPr fontId="2"/>
  </si>
  <si>
    <r>
      <t>ただし、構成比は</t>
    </r>
    <r>
      <rPr>
        <b/>
        <sz val="11"/>
        <rFont val="ＭＳ Ｐゴシック"/>
        <family val="3"/>
        <charset val="128"/>
      </rPr>
      <t>小数点第2位を四捨五入し、</t>
    </r>
    <r>
      <rPr>
        <b/>
        <sz val="11"/>
        <color indexed="10"/>
        <rFont val="ＭＳ Ｐゴシック"/>
        <family val="3"/>
        <charset val="128"/>
      </rPr>
      <t>小数点第1位まで表示</t>
    </r>
    <r>
      <rPr>
        <sz val="11"/>
        <rFont val="ＭＳ Ｐゴシック"/>
        <family val="3"/>
        <charset val="128"/>
      </rPr>
      <t>すること。</t>
    </r>
    <rPh sb="4" eb="7">
      <t>コウセイヒ</t>
    </rPh>
    <rPh sb="8" eb="11">
      <t>ショウスウテン</t>
    </rPh>
    <rPh sb="11" eb="12">
      <t>ダイ</t>
    </rPh>
    <rPh sb="13" eb="14">
      <t>イ</t>
    </rPh>
    <rPh sb="15" eb="19">
      <t>シシャゴニュウ</t>
    </rPh>
    <rPh sb="21" eb="24">
      <t>ショウスウテン</t>
    </rPh>
    <rPh sb="24" eb="25">
      <t>ダイ</t>
    </rPh>
    <rPh sb="26" eb="27">
      <t>イ</t>
    </rPh>
    <rPh sb="29" eb="31">
      <t>ヒョウジ</t>
    </rPh>
    <phoneticPr fontId="2"/>
  </si>
  <si>
    <t>構成比</t>
    <rPh sb="0" eb="3">
      <t>コウセイヒ</t>
    </rPh>
    <phoneticPr fontId="2"/>
  </si>
  <si>
    <t>下の表を使って血液型の構成比がわかる円グラフを作成しなさい。</t>
    <rPh sb="0" eb="1">
      <t>シタ</t>
    </rPh>
    <rPh sb="2" eb="3">
      <t>ヒョウ</t>
    </rPh>
    <rPh sb="4" eb="5">
      <t>ツカ</t>
    </rPh>
    <rPh sb="7" eb="10">
      <t>ケツエキガタ</t>
    </rPh>
    <rPh sb="11" eb="14">
      <t>コウセイヒ</t>
    </rPh>
    <rPh sb="18" eb="19">
      <t>エン</t>
    </rPh>
    <rPh sb="23" eb="25">
      <t>サクセイ</t>
    </rPh>
    <phoneticPr fontId="2"/>
  </si>
  <si>
    <t>作成にあたって以下の条件を満たすこと。</t>
    <rPh sb="0" eb="2">
      <t>サクセイ</t>
    </rPh>
    <rPh sb="7" eb="9">
      <t>イカ</t>
    </rPh>
    <rPh sb="10" eb="12">
      <t>ジョウケン</t>
    </rPh>
    <rPh sb="13" eb="14">
      <t>ミ</t>
    </rPh>
    <phoneticPr fontId="2"/>
  </si>
  <si>
    <t>１：タイトルは「血液型別構成比」</t>
    <rPh sb="8" eb="11">
      <t>ケツエキガタ</t>
    </rPh>
    <rPh sb="11" eb="12">
      <t>ベツ</t>
    </rPh>
    <rPh sb="12" eb="15">
      <t>コウセイヒ</t>
    </rPh>
    <phoneticPr fontId="2"/>
  </si>
  <si>
    <t>２：凡例は表示しない</t>
    <rPh sb="2" eb="4">
      <t>ハンレイ</t>
    </rPh>
    <rPh sb="5" eb="7">
      <t>ヒョウジ</t>
    </rPh>
    <phoneticPr fontId="2"/>
  </si>
  <si>
    <t>３：データラベルとして「分類名」と「パーセンテージ（小数第1位まで表示）」を表示</t>
    <rPh sb="12" eb="14">
      <t>ブンルイ</t>
    </rPh>
    <rPh sb="14" eb="15">
      <t>メイ</t>
    </rPh>
    <rPh sb="26" eb="28">
      <t>ショウスウ</t>
    </rPh>
    <rPh sb="28" eb="29">
      <t>ダイ</t>
    </rPh>
    <rPh sb="30" eb="31">
      <t>イ</t>
    </rPh>
    <rPh sb="33" eb="35">
      <t>ヒョウジ</t>
    </rPh>
    <rPh sb="38" eb="40">
      <t>ヒョウジ</t>
    </rPh>
    <phoneticPr fontId="2"/>
  </si>
  <si>
    <t>４：完成したグラフは下表の下に配置する。ただし文字の大きさやグラフの大きさは自由とする。</t>
    <rPh sb="2" eb="4">
      <t>カンセイ</t>
    </rPh>
    <rPh sb="10" eb="12">
      <t>カヒョウ</t>
    </rPh>
    <rPh sb="13" eb="14">
      <t>シタ</t>
    </rPh>
    <rPh sb="15" eb="17">
      <t>ハイチ</t>
    </rPh>
    <rPh sb="23" eb="25">
      <t>モジ</t>
    </rPh>
    <rPh sb="26" eb="27">
      <t>オオ</t>
    </rPh>
    <rPh sb="34" eb="35">
      <t>オオ</t>
    </rPh>
    <rPh sb="38" eb="40">
      <t>ジユウ</t>
    </rPh>
    <phoneticPr fontId="2"/>
  </si>
  <si>
    <r>
      <rPr>
        <b/>
        <sz val="11"/>
        <color indexed="13"/>
        <rFont val="ＭＳ Ｐゴシック"/>
        <family val="3"/>
        <charset val="128"/>
      </rPr>
      <t>■</t>
    </r>
    <r>
      <rPr>
        <b/>
        <sz val="11"/>
        <rFont val="ＭＳ Ｐゴシック"/>
        <family val="3"/>
        <charset val="128"/>
      </rPr>
      <t>…グラフデータの範囲</t>
    </r>
    <rPh sb="9" eb="11">
      <t>ハンイ</t>
    </rPh>
    <phoneticPr fontId="2"/>
  </si>
  <si>
    <t>支店名</t>
    <rPh sb="0" eb="3">
      <t>シテンメイ</t>
    </rPh>
    <phoneticPr fontId="2"/>
  </si>
  <si>
    <t>名古屋</t>
    <rPh sb="0" eb="3">
      <t>ナゴヤ</t>
    </rPh>
    <phoneticPr fontId="2"/>
  </si>
  <si>
    <t>宇都宮</t>
    <rPh sb="0" eb="3">
      <t>ウツノミヤ</t>
    </rPh>
    <phoneticPr fontId="2"/>
  </si>
  <si>
    <t>長野</t>
    <rPh sb="0" eb="2">
      <t>ナガノ</t>
    </rPh>
    <phoneticPr fontId="2"/>
  </si>
  <si>
    <t>中野</t>
    <rPh sb="0" eb="2">
      <t>ナカノ</t>
    </rPh>
    <phoneticPr fontId="2"/>
  </si>
  <si>
    <t>目標達成率（％）</t>
    <rPh sb="0" eb="2">
      <t>モクヒョウ</t>
    </rPh>
    <rPh sb="2" eb="5">
      <t>タッセイリツ</t>
    </rPh>
    <phoneticPr fontId="2"/>
  </si>
  <si>
    <t>目標（万円）</t>
    <rPh sb="0" eb="2">
      <t>モクヒョウ</t>
    </rPh>
    <rPh sb="3" eb="5">
      <t>マンエン</t>
    </rPh>
    <phoneticPr fontId="2"/>
  </si>
  <si>
    <t>売上（万円）</t>
    <rPh sb="0" eb="2">
      <t>ウリアゲ</t>
    </rPh>
    <rPh sb="3" eb="5">
      <t>マンエン</t>
    </rPh>
    <phoneticPr fontId="2"/>
  </si>
  <si>
    <t>売上と目標から目標達成率を求めなさい。</t>
    <rPh sb="0" eb="2">
      <t>ウリアゲ</t>
    </rPh>
    <rPh sb="3" eb="5">
      <t>モクヒョウ</t>
    </rPh>
    <rPh sb="7" eb="9">
      <t>モクヒョウ</t>
    </rPh>
    <rPh sb="9" eb="12">
      <t>タッセイリツ</t>
    </rPh>
    <rPh sb="13" eb="14">
      <t>モト</t>
    </rPh>
    <phoneticPr fontId="2"/>
  </si>
  <si>
    <t>なお、達成率は小数点第3位を切り上げし、小数点第2位まで表示すること。</t>
    <rPh sb="3" eb="6">
      <t>タッセイリツ</t>
    </rPh>
    <rPh sb="7" eb="10">
      <t>ショウスウテン</t>
    </rPh>
    <rPh sb="10" eb="11">
      <t>ダイ</t>
    </rPh>
    <rPh sb="12" eb="13">
      <t>イ</t>
    </rPh>
    <rPh sb="14" eb="15">
      <t>キ</t>
    </rPh>
    <rPh sb="16" eb="17">
      <t>ア</t>
    </rPh>
    <rPh sb="20" eb="23">
      <t>ショウスウテン</t>
    </rPh>
    <rPh sb="23" eb="24">
      <t>ダイ</t>
    </rPh>
    <rPh sb="25" eb="26">
      <t>イ</t>
    </rPh>
    <rPh sb="28" eb="30">
      <t>ヒョウジ</t>
    </rPh>
    <phoneticPr fontId="2"/>
  </si>
  <si>
    <t>次の表は、6月度の各支店の目標額と売上結果です。</t>
    <rPh sb="0" eb="1">
      <t>ツギ</t>
    </rPh>
    <rPh sb="2" eb="3">
      <t>ヒョウ</t>
    </rPh>
    <rPh sb="6" eb="8">
      <t>ガツド</t>
    </rPh>
    <rPh sb="9" eb="12">
      <t>カクシテン</t>
    </rPh>
    <rPh sb="13" eb="16">
      <t>モクヒョウガク</t>
    </rPh>
    <rPh sb="17" eb="19">
      <t>ウリアゲ</t>
    </rPh>
    <rPh sb="19" eb="21">
      <t>ケッカ</t>
    </rPh>
    <phoneticPr fontId="2"/>
  </si>
  <si>
    <t>目標達成率</t>
    <rPh sb="0" eb="2">
      <t>モクヒョウ</t>
    </rPh>
    <rPh sb="2" eb="5">
      <t>タッセイリツ</t>
    </rPh>
    <phoneticPr fontId="2"/>
  </si>
  <si>
    <t>なお、達成率は小数点第2位を切り上げし、小数点第1位まで表示すること。</t>
    <rPh sb="3" eb="6">
      <t>タッセイリツ</t>
    </rPh>
    <rPh sb="7" eb="10">
      <t>ショウスウテン</t>
    </rPh>
    <rPh sb="10" eb="11">
      <t>ダイ</t>
    </rPh>
    <rPh sb="12" eb="13">
      <t>イ</t>
    </rPh>
    <rPh sb="14" eb="15">
      <t>キ</t>
    </rPh>
    <rPh sb="16" eb="17">
      <t>ア</t>
    </rPh>
    <rPh sb="20" eb="23">
      <t>ショウスウテン</t>
    </rPh>
    <rPh sb="23" eb="24">
      <t>ダイ</t>
    </rPh>
    <rPh sb="25" eb="26">
      <t>イ</t>
    </rPh>
    <rPh sb="28" eb="30">
      <t>ヒョウジ</t>
    </rPh>
    <phoneticPr fontId="2"/>
  </si>
  <si>
    <t>実技点数</t>
    <rPh sb="0" eb="2">
      <t>ジツギ</t>
    </rPh>
    <rPh sb="2" eb="4">
      <t>テンスウ</t>
    </rPh>
    <phoneticPr fontId="2"/>
  </si>
  <si>
    <t>評価</t>
    <rPh sb="0" eb="2">
      <t>ヒョウカ</t>
    </rPh>
    <phoneticPr fontId="2"/>
  </si>
  <si>
    <t>次の条件を使って、『評価』をしなさい。</t>
    <rPh sb="0" eb="1">
      <t>ツギ</t>
    </rPh>
    <rPh sb="2" eb="4">
      <t>ジョウケン</t>
    </rPh>
    <rPh sb="5" eb="6">
      <t>ツカ</t>
    </rPh>
    <rPh sb="10" eb="12">
      <t>ヒョウカ</t>
    </rPh>
    <phoneticPr fontId="2"/>
  </si>
  <si>
    <t>条件：点数が80点以上であればA、そうでなければBと表示すること。</t>
    <rPh sb="0" eb="2">
      <t>ジョウケン</t>
    </rPh>
    <rPh sb="3" eb="5">
      <t>テンスウ</t>
    </rPh>
    <rPh sb="8" eb="11">
      <t>テンイジョウ</t>
    </rPh>
    <rPh sb="26" eb="28">
      <t>ヒョウジ</t>
    </rPh>
    <phoneticPr fontId="2"/>
  </si>
  <si>
    <t>知識科目</t>
    <rPh sb="0" eb="2">
      <t>チシキ</t>
    </rPh>
    <rPh sb="2" eb="4">
      <t>カモク</t>
    </rPh>
    <phoneticPr fontId="2"/>
  </si>
  <si>
    <t>次の表を使って各生徒の知識と実技の点数を積み上げた縦棒グラフを完成させなさい。</t>
    <rPh sb="0" eb="1">
      <t>ツギ</t>
    </rPh>
    <rPh sb="2" eb="3">
      <t>ヒョウ</t>
    </rPh>
    <rPh sb="4" eb="5">
      <t>ツカ</t>
    </rPh>
    <rPh sb="7" eb="10">
      <t>カクセイト</t>
    </rPh>
    <rPh sb="11" eb="13">
      <t>チシキ</t>
    </rPh>
    <rPh sb="14" eb="16">
      <t>ジツギ</t>
    </rPh>
    <rPh sb="17" eb="19">
      <t>テンスウ</t>
    </rPh>
    <rPh sb="20" eb="21">
      <t>ツ</t>
    </rPh>
    <rPh sb="22" eb="23">
      <t>ア</t>
    </rPh>
    <rPh sb="25" eb="26">
      <t>タテ</t>
    </rPh>
    <rPh sb="26" eb="27">
      <t>ボウ</t>
    </rPh>
    <rPh sb="31" eb="33">
      <t>カンセイ</t>
    </rPh>
    <phoneticPr fontId="2"/>
  </si>
  <si>
    <t>グラフの作成にあたっては次の条件を満たすこと。</t>
    <rPh sb="4" eb="6">
      <t>サクセイ</t>
    </rPh>
    <rPh sb="12" eb="13">
      <t>ツギ</t>
    </rPh>
    <rPh sb="14" eb="16">
      <t>ジョウケン</t>
    </rPh>
    <rPh sb="17" eb="18">
      <t>ミ</t>
    </rPh>
    <phoneticPr fontId="2"/>
  </si>
  <si>
    <t>１：グラフのタイトルは「中間テスト」とすること。</t>
    <rPh sb="12" eb="14">
      <t>チュウカン</t>
    </rPh>
    <phoneticPr fontId="2"/>
  </si>
  <si>
    <t>２：凡例はグラフの右に配置すること。</t>
    <rPh sb="2" eb="4">
      <t>ハンレイ</t>
    </rPh>
    <rPh sb="9" eb="10">
      <t>ミギ</t>
    </rPh>
    <rPh sb="11" eb="13">
      <t>ハイチ</t>
    </rPh>
    <phoneticPr fontId="2"/>
  </si>
  <si>
    <t>３：グラフには数値を表示すること。なお、数値はグラフの中央に配置すること。</t>
    <rPh sb="7" eb="9">
      <t>スウチ</t>
    </rPh>
    <rPh sb="10" eb="12">
      <t>ヒョウジ</t>
    </rPh>
    <rPh sb="20" eb="22">
      <t>スウチ</t>
    </rPh>
    <rPh sb="27" eb="29">
      <t>チュウオウ</t>
    </rPh>
    <rPh sb="30" eb="32">
      <t>ハイチ</t>
    </rPh>
    <phoneticPr fontId="2"/>
  </si>
  <si>
    <t>（文字の大きさ、グラフの幅は自由とする。）</t>
    <rPh sb="1" eb="3">
      <t>モジ</t>
    </rPh>
    <rPh sb="4" eb="5">
      <t>オオ</t>
    </rPh>
    <rPh sb="12" eb="13">
      <t>ハバ</t>
    </rPh>
    <rPh sb="14" eb="16">
      <t>ジユウ</t>
    </rPh>
    <phoneticPr fontId="2"/>
  </si>
  <si>
    <t>５：完成したグラフは下表の下に配置すること。</t>
    <rPh sb="2" eb="4">
      <t>カンセイ</t>
    </rPh>
    <rPh sb="10" eb="12">
      <t>カヒョウ</t>
    </rPh>
    <rPh sb="13" eb="14">
      <t>シタ</t>
    </rPh>
    <rPh sb="15" eb="17">
      <t>ハイチ</t>
    </rPh>
    <phoneticPr fontId="2"/>
  </si>
  <si>
    <t>４：数値軸に適当な単位を付けること。</t>
    <rPh sb="2" eb="4">
      <t>スウチ</t>
    </rPh>
    <rPh sb="4" eb="5">
      <t>ジク</t>
    </rPh>
    <rPh sb="6" eb="8">
      <t>テキトウ</t>
    </rPh>
    <rPh sb="9" eb="11">
      <t>タンイ</t>
    </rPh>
    <rPh sb="12" eb="13">
      <t>ツ</t>
    </rPh>
    <phoneticPr fontId="2"/>
  </si>
  <si>
    <t>（単位：ポイント）</t>
    <rPh sb="1" eb="3">
      <t>タンイ</t>
    </rPh>
    <phoneticPr fontId="2"/>
  </si>
  <si>
    <t>ちょっとブレイク…</t>
    <phoneticPr fontId="2"/>
  </si>
  <si>
    <t>表の項目名に（％）が付いている時には数式に</t>
    <rPh sb="0" eb="1">
      <t>ヒョウ</t>
    </rPh>
    <rPh sb="2" eb="4">
      <t>コウモク</t>
    </rPh>
    <rPh sb="4" eb="5">
      <t>メイ</t>
    </rPh>
    <rPh sb="10" eb="11">
      <t>ツ</t>
    </rPh>
    <rPh sb="15" eb="16">
      <t>トキ</t>
    </rPh>
    <rPh sb="18" eb="20">
      <t>スウシキ</t>
    </rPh>
    <phoneticPr fontId="2"/>
  </si>
  <si>
    <t>逆に項目名に（％）が付いていない時には式に</t>
    <rPh sb="0" eb="1">
      <t>ギャク</t>
    </rPh>
    <rPh sb="2" eb="4">
      <t>コウモク</t>
    </rPh>
    <rPh sb="4" eb="5">
      <t>メイ</t>
    </rPh>
    <rPh sb="10" eb="11">
      <t>ツ</t>
    </rPh>
    <rPh sb="16" eb="17">
      <t>トキ</t>
    </rPh>
    <rPh sb="19" eb="20">
      <t>シキ</t>
    </rPh>
    <phoneticPr fontId="2"/>
  </si>
  <si>
    <t>↑クリック</t>
    <phoneticPr fontId="2"/>
  </si>
  <si>
    <t>↓クリック</t>
    <phoneticPr fontId="2"/>
  </si>
  <si>
    <t>が正しい桁数になる。</t>
    <rPh sb="1" eb="2">
      <t>タダ</t>
    </rPh>
    <rPh sb="4" eb="6">
      <t>ケタスウ</t>
    </rPh>
    <phoneticPr fontId="2"/>
  </si>
  <si>
    <r>
      <t>また、</t>
    </r>
    <r>
      <rPr>
        <b/>
        <sz val="11"/>
        <rFont val="ＭＳ Ｐゴシック"/>
        <family val="3"/>
        <charset val="128"/>
      </rPr>
      <t>項目名に（％）がない比率</t>
    </r>
    <r>
      <rPr>
        <sz val="11"/>
        <rFont val="ＭＳ Ｐゴシック"/>
        <family val="3"/>
        <charset val="128"/>
      </rPr>
      <t>の場合、ROUND関数（ROUNDDOWN・ROUNDUPも含む）を使う場合は</t>
    </r>
    <rPh sb="3" eb="5">
      <t>コウモク</t>
    </rPh>
    <rPh sb="5" eb="6">
      <t>メイ</t>
    </rPh>
    <rPh sb="13" eb="15">
      <t>ヒリツ</t>
    </rPh>
    <rPh sb="16" eb="18">
      <t>バアイ</t>
    </rPh>
    <rPh sb="24" eb="26">
      <t>カンスウ</t>
    </rPh>
    <rPh sb="45" eb="46">
      <t>フク</t>
    </rPh>
    <rPh sb="49" eb="50">
      <t>ツカ</t>
    </rPh>
    <rPh sb="51" eb="53">
      <t>バアイ</t>
    </rPh>
    <phoneticPr fontId="2"/>
  </si>
  <si>
    <r>
      <rPr>
        <b/>
        <sz val="11"/>
        <rFont val="ＭＳ Ｐゴシック"/>
        <family val="3"/>
        <charset val="128"/>
      </rPr>
      <t>整数表示</t>
    </r>
    <r>
      <rPr>
        <sz val="11"/>
        <rFont val="ＭＳ Ｐゴシック"/>
        <family val="3"/>
        <charset val="128"/>
      </rPr>
      <t>の指示があれば、桁数は</t>
    </r>
    <r>
      <rPr>
        <b/>
        <sz val="11"/>
        <rFont val="ＭＳ Ｐゴシック"/>
        <family val="3"/>
        <charset val="128"/>
      </rPr>
      <t>通常「0」</t>
    </r>
    <r>
      <rPr>
        <sz val="11"/>
        <rFont val="ＭＳ Ｐゴシック"/>
        <family val="3"/>
        <charset val="128"/>
      </rPr>
      <t>だけど、この場合は</t>
    </r>
    <rPh sb="0" eb="2">
      <t>セイスウ</t>
    </rPh>
    <rPh sb="2" eb="4">
      <t>ヒョウジ</t>
    </rPh>
    <rPh sb="5" eb="7">
      <t>シジ</t>
    </rPh>
    <rPh sb="12" eb="14">
      <t>ケタスウ</t>
    </rPh>
    <rPh sb="15" eb="17">
      <t>ツウジョウ</t>
    </rPh>
    <rPh sb="26" eb="28">
      <t>バアイ</t>
    </rPh>
    <phoneticPr fontId="2"/>
  </si>
  <si>
    <t>次の表を使い、知識科目の点数の高い順にレコードを並び替えなさい。</t>
    <rPh sb="0" eb="1">
      <t>ツギ</t>
    </rPh>
    <rPh sb="2" eb="3">
      <t>ヒョウ</t>
    </rPh>
    <rPh sb="4" eb="5">
      <t>ツカ</t>
    </rPh>
    <rPh sb="7" eb="9">
      <t>チシキ</t>
    </rPh>
    <rPh sb="9" eb="11">
      <t>カモク</t>
    </rPh>
    <rPh sb="12" eb="14">
      <t>テンスウ</t>
    </rPh>
    <rPh sb="15" eb="16">
      <t>タカ</t>
    </rPh>
    <rPh sb="17" eb="18">
      <t>ジュン</t>
    </rPh>
    <rPh sb="24" eb="25">
      <t>ナラ</t>
    </rPh>
    <rPh sb="26" eb="27">
      <t>カ</t>
    </rPh>
    <phoneticPr fontId="2"/>
  </si>
  <si>
    <t>レコード…1件分のデータ</t>
    <rPh sb="6" eb="8">
      <t>ケンブン</t>
    </rPh>
    <phoneticPr fontId="2"/>
  </si>
  <si>
    <t>次の表を使い、実技科目の点数の高い順にレコードを並び替えなさい。</t>
    <rPh sb="0" eb="1">
      <t>ツギ</t>
    </rPh>
    <rPh sb="2" eb="3">
      <t>ヒョウ</t>
    </rPh>
    <rPh sb="4" eb="5">
      <t>ツカ</t>
    </rPh>
    <rPh sb="7" eb="9">
      <t>ジツギ</t>
    </rPh>
    <rPh sb="9" eb="11">
      <t>カモク</t>
    </rPh>
    <rPh sb="12" eb="14">
      <t>テンスウ</t>
    </rPh>
    <rPh sb="15" eb="16">
      <t>タカ</t>
    </rPh>
    <rPh sb="17" eb="18">
      <t>ジュン</t>
    </rPh>
    <rPh sb="24" eb="25">
      <t>ナラ</t>
    </rPh>
    <rPh sb="26" eb="27">
      <t>カ</t>
    </rPh>
    <phoneticPr fontId="2"/>
  </si>
  <si>
    <t>NO.</t>
    <phoneticPr fontId="2"/>
  </si>
  <si>
    <t>次の表に追加データを入力しなさい。</t>
    <rPh sb="0" eb="1">
      <t>ツギ</t>
    </rPh>
    <rPh sb="2" eb="3">
      <t>ヒョウ</t>
    </rPh>
    <rPh sb="4" eb="6">
      <t>ツイカ</t>
    </rPh>
    <rPh sb="10" eb="12">
      <t>ニュウリョク</t>
    </rPh>
    <phoneticPr fontId="2"/>
  </si>
  <si>
    <t>↓追加データ↓</t>
    <rPh sb="1" eb="3">
      <t>ツイカ</t>
    </rPh>
    <phoneticPr fontId="2"/>
  </si>
  <si>
    <t>NO.4</t>
    <phoneticPr fontId="2"/>
  </si>
  <si>
    <t>高水</t>
    <rPh sb="0" eb="2">
      <t>タカミズ</t>
    </rPh>
    <phoneticPr fontId="2"/>
  </si>
  <si>
    <t>Noは連番になるように修正すること。</t>
    <rPh sb="3" eb="5">
      <t>レンバン</t>
    </rPh>
    <rPh sb="11" eb="13">
      <t>シュウセイ</t>
    </rPh>
    <phoneticPr fontId="2"/>
  </si>
  <si>
    <t>商品名</t>
    <rPh sb="0" eb="3">
      <t>ショウヒンメイ</t>
    </rPh>
    <phoneticPr fontId="2"/>
  </si>
  <si>
    <t>回答日付</t>
  </si>
  <si>
    <t>回答№</t>
  </si>
  <si>
    <t>性別</t>
  </si>
  <si>
    <t>年齢</t>
  </si>
  <si>
    <t>男</t>
  </si>
  <si>
    <t>女</t>
  </si>
  <si>
    <t>男性：</t>
    <rPh sb="0" eb="2">
      <t>ダンセイ</t>
    </rPh>
    <phoneticPr fontId="2"/>
  </si>
  <si>
    <t>女性：</t>
    <rPh sb="0" eb="2">
      <t>ジョセイ</t>
    </rPh>
    <phoneticPr fontId="2"/>
  </si>
  <si>
    <r>
      <t>次の表から男性の人数と女性の</t>
    </r>
    <r>
      <rPr>
        <b/>
        <sz val="11"/>
        <rFont val="ＭＳ Ｐゴシック"/>
        <family val="3"/>
        <charset val="128"/>
      </rPr>
      <t>人数</t>
    </r>
    <r>
      <rPr>
        <sz val="11"/>
        <rFont val="ＭＳ Ｐゴシック"/>
        <family val="3"/>
        <charset val="128"/>
      </rPr>
      <t>をフィルタを使って求めなさい。</t>
    </r>
    <rPh sb="0" eb="1">
      <t>ツギ</t>
    </rPh>
    <rPh sb="2" eb="3">
      <t>ヒョウ</t>
    </rPh>
    <rPh sb="5" eb="7">
      <t>ダンセイ</t>
    </rPh>
    <rPh sb="8" eb="10">
      <t>ニンズウ</t>
    </rPh>
    <rPh sb="11" eb="13">
      <t>ジョセイ</t>
    </rPh>
    <rPh sb="14" eb="16">
      <t>ニンズウ</t>
    </rPh>
    <rPh sb="22" eb="23">
      <t>ツカ</t>
    </rPh>
    <rPh sb="25" eb="26">
      <t>モト</t>
    </rPh>
    <phoneticPr fontId="2"/>
  </si>
  <si>
    <t>5月</t>
  </si>
  <si>
    <t>6月</t>
  </si>
  <si>
    <t>ちょっとブレイク・・・・</t>
    <phoneticPr fontId="2"/>
  </si>
  <si>
    <t>３級の問題（２級の問題でも）は意外とデータ量が多いです。</t>
    <rPh sb="1" eb="2">
      <t>キュウ</t>
    </rPh>
    <rPh sb="3" eb="5">
      <t>モンダイ</t>
    </rPh>
    <rPh sb="7" eb="8">
      <t>キュウ</t>
    </rPh>
    <rPh sb="9" eb="11">
      <t>モンダイ</t>
    </rPh>
    <rPh sb="15" eb="17">
      <t>イガイ</t>
    </rPh>
    <rPh sb="21" eb="22">
      <t>リョウ</t>
    </rPh>
    <rPh sb="23" eb="24">
      <t>オオ</t>
    </rPh>
    <phoneticPr fontId="2"/>
  </si>
  <si>
    <r>
      <t>データ量が多いということは、</t>
    </r>
    <r>
      <rPr>
        <b/>
        <sz val="11"/>
        <rFont val="ＭＳ Ｐゴシック"/>
        <family val="3"/>
        <charset val="128"/>
      </rPr>
      <t>日商側としてはPivotを上手に使いこなしてね！</t>
    </r>
    <r>
      <rPr>
        <sz val="11"/>
        <rFont val="ＭＳ Ｐゴシック"/>
        <family val="3"/>
        <charset val="128"/>
      </rPr>
      <t>という意図が感じられます。</t>
    </r>
    <rPh sb="3" eb="4">
      <t>リョウ</t>
    </rPh>
    <rPh sb="5" eb="6">
      <t>オオ</t>
    </rPh>
    <rPh sb="14" eb="16">
      <t>ニッショウ</t>
    </rPh>
    <rPh sb="16" eb="17">
      <t>ガワ</t>
    </rPh>
    <rPh sb="27" eb="29">
      <t>ジョウズ</t>
    </rPh>
    <rPh sb="30" eb="31">
      <t>ツカ</t>
    </rPh>
    <rPh sb="41" eb="43">
      <t>イト</t>
    </rPh>
    <rPh sb="44" eb="45">
      <t>カン</t>
    </rPh>
    <phoneticPr fontId="2"/>
  </si>
  <si>
    <t>エクセルは【集計】という機能もあれば、SUMIF　や　SUMIFS（2007以降の関数）　や　フィルタ機能などがあります。</t>
    <rPh sb="6" eb="8">
      <t>シュウケイ</t>
    </rPh>
    <rPh sb="12" eb="14">
      <t>キノウ</t>
    </rPh>
    <rPh sb="38" eb="40">
      <t>イコウ</t>
    </rPh>
    <rPh sb="41" eb="43">
      <t>カンスウ</t>
    </rPh>
    <rPh sb="51" eb="53">
      <t>キノウ</t>
    </rPh>
    <phoneticPr fontId="2"/>
  </si>
  <si>
    <t>例１）</t>
    <rPh sb="0" eb="1">
      <t>レイ</t>
    </rPh>
    <phoneticPr fontId="2"/>
  </si>
  <si>
    <t>商品１</t>
    <rPh sb="0" eb="2">
      <t>ショウヒン</t>
    </rPh>
    <phoneticPr fontId="2"/>
  </si>
  <si>
    <t>商品２</t>
    <rPh sb="0" eb="2">
      <t>ショウヒン</t>
    </rPh>
    <phoneticPr fontId="2"/>
  </si>
  <si>
    <t>商品３</t>
    <rPh sb="0" eb="2">
      <t>ショウヒン</t>
    </rPh>
    <phoneticPr fontId="2"/>
  </si>
  <si>
    <t>商品４</t>
    <rPh sb="0" eb="2">
      <t>ショウヒン</t>
    </rPh>
    <phoneticPr fontId="2"/>
  </si>
  <si>
    <t>商品５</t>
    <rPh sb="0" eb="2">
      <t>ショウヒン</t>
    </rPh>
    <phoneticPr fontId="2"/>
  </si>
  <si>
    <t>×××</t>
    <phoneticPr fontId="2"/>
  </si>
  <si>
    <t>例２）</t>
    <rPh sb="0" eb="1">
      <t>レイ</t>
    </rPh>
    <phoneticPr fontId="2"/>
  </si>
  <si>
    <t>○○店</t>
    <rPh sb="2" eb="3">
      <t>テン</t>
    </rPh>
    <phoneticPr fontId="2"/>
  </si>
  <si>
    <t>▽▽店</t>
    <rPh sb="2" eb="3">
      <t>テン</t>
    </rPh>
    <phoneticPr fontId="2"/>
  </si>
  <si>
    <t>頭に浮かびます。</t>
    <rPh sb="0" eb="1">
      <t>アタマ</t>
    </rPh>
    <rPh sb="2" eb="3">
      <t>ウ</t>
    </rPh>
    <phoneticPr fontId="2"/>
  </si>
  <si>
    <t>フィルタ機能を使っても答えは出せますが、フィルタにかける条件が多くなり</t>
    <rPh sb="4" eb="6">
      <t>キノウ</t>
    </rPh>
    <rPh sb="7" eb="8">
      <t>ツカ</t>
    </rPh>
    <rPh sb="11" eb="12">
      <t>コタ</t>
    </rPh>
    <rPh sb="14" eb="15">
      <t>ダ</t>
    </rPh>
    <rPh sb="28" eb="30">
      <t>ジョウケン</t>
    </rPh>
    <rPh sb="31" eb="32">
      <t>オオ</t>
    </rPh>
    <phoneticPr fontId="2"/>
  </si>
  <si>
    <r>
      <t>例１）のように、</t>
    </r>
    <r>
      <rPr>
        <b/>
        <sz val="11"/>
        <rFont val="ＭＳ Ｐゴシック"/>
        <family val="3"/>
        <charset val="128"/>
      </rPr>
      <t>一つの項目に対して１つの答え（売上金額）の場合</t>
    </r>
    <r>
      <rPr>
        <sz val="11"/>
        <rFont val="ＭＳ Ｐゴシック"/>
        <family val="3"/>
        <charset val="128"/>
      </rPr>
      <t>には</t>
    </r>
    <rPh sb="0" eb="1">
      <t>レイ</t>
    </rPh>
    <rPh sb="8" eb="9">
      <t>ヒト</t>
    </rPh>
    <rPh sb="11" eb="13">
      <t>コウモク</t>
    </rPh>
    <rPh sb="14" eb="15">
      <t>タイ</t>
    </rPh>
    <rPh sb="20" eb="21">
      <t>コタ</t>
    </rPh>
    <rPh sb="23" eb="25">
      <t>ウリアゲ</t>
    </rPh>
    <rPh sb="25" eb="27">
      <t>キンガク</t>
    </rPh>
    <rPh sb="29" eb="31">
      <t>バアイ</t>
    </rPh>
    <phoneticPr fontId="2"/>
  </si>
  <si>
    <r>
      <t>例２）のように、</t>
    </r>
    <r>
      <rPr>
        <b/>
        <sz val="11"/>
        <rFont val="ＭＳ Ｐゴシック"/>
        <family val="3"/>
        <charset val="128"/>
      </rPr>
      <t>一つの項目に対して２つの答え（○○店と▽▽店）の場合</t>
    </r>
    <r>
      <rPr>
        <sz val="11"/>
        <rFont val="ＭＳ Ｐゴシック"/>
        <family val="3"/>
        <charset val="128"/>
      </rPr>
      <t>には、</t>
    </r>
    <rPh sb="0" eb="1">
      <t>レイ</t>
    </rPh>
    <rPh sb="8" eb="9">
      <t>ヒト</t>
    </rPh>
    <rPh sb="11" eb="13">
      <t>コウモク</t>
    </rPh>
    <rPh sb="14" eb="15">
      <t>タイ</t>
    </rPh>
    <rPh sb="20" eb="21">
      <t>コタ</t>
    </rPh>
    <rPh sb="25" eb="26">
      <t>テン</t>
    </rPh>
    <rPh sb="29" eb="30">
      <t>テン</t>
    </rPh>
    <rPh sb="32" eb="34">
      <t>バアイ</t>
    </rPh>
    <phoneticPr fontId="2"/>
  </si>
  <si>
    <r>
      <rPr>
        <b/>
        <sz val="11"/>
        <color indexed="10"/>
        <rFont val="ＭＳ Ｐゴシック"/>
        <family val="3"/>
        <charset val="128"/>
      </rPr>
      <t>面倒</t>
    </r>
    <r>
      <rPr>
        <sz val="11"/>
        <rFont val="ＭＳ Ｐゴシック"/>
        <family val="3"/>
        <charset val="128"/>
      </rPr>
      <t>な気がします。</t>
    </r>
    <rPh sb="0" eb="2">
      <t>メンドウ</t>
    </rPh>
    <rPh sb="3" eb="4">
      <t>キ</t>
    </rPh>
    <phoneticPr fontId="2"/>
  </si>
  <si>
    <r>
      <t>なので、このように</t>
    </r>
    <r>
      <rPr>
        <b/>
        <sz val="11"/>
        <color indexed="10"/>
        <rFont val="ＭＳ Ｐゴシック"/>
        <family val="3"/>
        <charset val="128"/>
      </rPr>
      <t>条件が複数重なる場合</t>
    </r>
    <r>
      <rPr>
        <sz val="11"/>
        <rFont val="ＭＳ Ｐゴシック"/>
        <family val="3"/>
        <charset val="128"/>
      </rPr>
      <t>には　</t>
    </r>
    <r>
      <rPr>
        <b/>
        <sz val="11"/>
        <color indexed="10"/>
        <rFont val="ＭＳ Ｐゴシック"/>
        <family val="3"/>
        <charset val="128"/>
      </rPr>
      <t>Pivotを</t>
    </r>
    <r>
      <rPr>
        <b/>
        <sz val="11"/>
        <color indexed="56"/>
        <rFont val="ＭＳ Ｐゴシック"/>
        <family val="3"/>
        <charset val="128"/>
      </rPr>
      <t>優先</t>
    </r>
    <r>
      <rPr>
        <sz val="11"/>
        <rFont val="ＭＳ Ｐゴシック"/>
        <family val="3"/>
        <charset val="128"/>
      </rPr>
      <t>に考えます。</t>
    </r>
    <rPh sb="9" eb="11">
      <t>ジョウケン</t>
    </rPh>
    <rPh sb="12" eb="14">
      <t>フクスウ</t>
    </rPh>
    <rPh sb="14" eb="15">
      <t>カサ</t>
    </rPh>
    <rPh sb="17" eb="19">
      <t>バアイ</t>
    </rPh>
    <rPh sb="28" eb="30">
      <t>ユウセン</t>
    </rPh>
    <rPh sb="31" eb="32">
      <t>カンガ</t>
    </rPh>
    <phoneticPr fontId="2"/>
  </si>
  <si>
    <t>↑絶対Pivotを使え！というわけではありません。</t>
    <rPh sb="1" eb="3">
      <t>ゼッタイ</t>
    </rPh>
    <rPh sb="9" eb="10">
      <t>ツカ</t>
    </rPh>
    <phoneticPr fontId="2"/>
  </si>
  <si>
    <t>関数を使って答えを出すこともできますし、</t>
    <rPh sb="0" eb="2">
      <t>カンスウ</t>
    </rPh>
    <rPh sb="3" eb="4">
      <t>ツカ</t>
    </rPh>
    <rPh sb="6" eb="7">
      <t>コタ</t>
    </rPh>
    <rPh sb="9" eb="10">
      <t>ダ</t>
    </rPh>
    <phoneticPr fontId="2"/>
  </si>
  <si>
    <t>フィルタを使って答えを出すこともできます。</t>
    <rPh sb="5" eb="6">
      <t>ツカ</t>
    </rPh>
    <rPh sb="8" eb="9">
      <t>コタ</t>
    </rPh>
    <rPh sb="11" eb="12">
      <t>ダ</t>
    </rPh>
    <phoneticPr fontId="2"/>
  </si>
  <si>
    <t>男性売上金額</t>
    <rPh sb="0" eb="2">
      <t>ダンセイ</t>
    </rPh>
    <rPh sb="2" eb="4">
      <t>ウリアゲ</t>
    </rPh>
    <rPh sb="4" eb="6">
      <t>キンガク</t>
    </rPh>
    <phoneticPr fontId="2"/>
  </si>
  <si>
    <t>女性売上金額</t>
    <rPh sb="0" eb="2">
      <t>ジョセイ</t>
    </rPh>
    <rPh sb="2" eb="4">
      <t>ウリアゲ</t>
    </rPh>
    <rPh sb="4" eb="6">
      <t>キンガク</t>
    </rPh>
    <phoneticPr fontId="2"/>
  </si>
  <si>
    <t>家電</t>
    <rPh sb="0" eb="2">
      <t>カデン</t>
    </rPh>
    <phoneticPr fontId="2"/>
  </si>
  <si>
    <t>食品</t>
    <rPh sb="0" eb="2">
      <t>ショクヒン</t>
    </rPh>
    <phoneticPr fontId="2"/>
  </si>
  <si>
    <t>生活雑貨</t>
    <rPh sb="0" eb="2">
      <t>セイカツ</t>
    </rPh>
    <rPh sb="2" eb="4">
      <t>ザッカ</t>
    </rPh>
    <phoneticPr fontId="2"/>
  </si>
  <si>
    <t>衣類</t>
    <rPh sb="0" eb="2">
      <t>イルイ</t>
    </rPh>
    <phoneticPr fontId="2"/>
  </si>
  <si>
    <t>バッグ</t>
    <phoneticPr fontId="2"/>
  </si>
  <si>
    <t>アクセサリー</t>
    <phoneticPr fontId="2"/>
  </si>
  <si>
    <t>コスメ</t>
    <phoneticPr fontId="2"/>
  </si>
  <si>
    <t>ステーショナリー</t>
    <phoneticPr fontId="2"/>
  </si>
  <si>
    <t>ヘルスケア</t>
    <phoneticPr fontId="2"/>
  </si>
  <si>
    <t>その他</t>
    <rPh sb="2" eb="3">
      <t>ホカ</t>
    </rPh>
    <phoneticPr fontId="2"/>
  </si>
  <si>
    <t>【男女別売上表】</t>
    <rPh sb="1" eb="3">
      <t>ダンジョ</t>
    </rPh>
    <rPh sb="3" eb="4">
      <t>ベツ</t>
    </rPh>
    <rPh sb="4" eb="6">
      <t>ウリアゲ</t>
    </rPh>
    <rPh sb="6" eb="7">
      <t>ヒョウ</t>
    </rPh>
    <phoneticPr fontId="2"/>
  </si>
  <si>
    <t>【男女別売上表】を使って、男女の売上金額の比較ができる</t>
    <rPh sb="1" eb="3">
      <t>ダンジョ</t>
    </rPh>
    <rPh sb="3" eb="4">
      <t>ベツ</t>
    </rPh>
    <rPh sb="4" eb="6">
      <t>ウリアゲ</t>
    </rPh>
    <rPh sb="6" eb="7">
      <t>ヒョウ</t>
    </rPh>
    <rPh sb="9" eb="10">
      <t>ツカ</t>
    </rPh>
    <rPh sb="13" eb="15">
      <t>ダンジョ</t>
    </rPh>
    <rPh sb="16" eb="18">
      <t>ウリアゲ</t>
    </rPh>
    <rPh sb="18" eb="20">
      <t>キンガク</t>
    </rPh>
    <rPh sb="21" eb="23">
      <t>ヒカク</t>
    </rPh>
    <phoneticPr fontId="2"/>
  </si>
  <si>
    <r>
      <rPr>
        <b/>
        <sz val="11"/>
        <color indexed="10"/>
        <rFont val="ＭＳ Ｐゴシック"/>
        <family val="3"/>
        <charset val="128"/>
      </rPr>
      <t>100％横棒積み上げグラフ</t>
    </r>
    <r>
      <rPr>
        <sz val="11"/>
        <rFont val="ＭＳ Ｐゴシック"/>
        <family val="3"/>
        <charset val="128"/>
      </rPr>
      <t>を作成しなさい。</t>
    </r>
    <rPh sb="4" eb="6">
      <t>ヨコボウ</t>
    </rPh>
    <rPh sb="6" eb="7">
      <t>ツ</t>
    </rPh>
    <rPh sb="8" eb="9">
      <t>ア</t>
    </rPh>
    <rPh sb="14" eb="16">
      <t>サクセイ</t>
    </rPh>
    <phoneticPr fontId="2"/>
  </si>
  <si>
    <t>グラフの作成に当たっては以下の条件を満たすこと。</t>
    <rPh sb="4" eb="6">
      <t>サクセイ</t>
    </rPh>
    <rPh sb="7" eb="8">
      <t>ア</t>
    </rPh>
    <rPh sb="12" eb="14">
      <t>イカ</t>
    </rPh>
    <rPh sb="15" eb="17">
      <t>ジョウケン</t>
    </rPh>
    <rPh sb="18" eb="19">
      <t>ミ</t>
    </rPh>
    <phoneticPr fontId="2"/>
  </si>
  <si>
    <t>条件１：タイトルは「男女比較」とすること。</t>
    <rPh sb="0" eb="2">
      <t>ジョウケン</t>
    </rPh>
    <rPh sb="10" eb="12">
      <t>ダンジョ</t>
    </rPh>
    <rPh sb="12" eb="14">
      <t>ヒカク</t>
    </rPh>
    <phoneticPr fontId="2"/>
  </si>
  <si>
    <t>条件２：凡例はグラフの下部に配置すること。</t>
    <rPh sb="0" eb="2">
      <t>ジョウケン</t>
    </rPh>
    <rPh sb="4" eb="6">
      <t>ハンレイ</t>
    </rPh>
    <rPh sb="11" eb="13">
      <t>カブ</t>
    </rPh>
    <rPh sb="14" eb="16">
      <t>ハイチ</t>
    </rPh>
    <phoneticPr fontId="2"/>
  </si>
  <si>
    <t>条件３：項目名は表の並び順と同じにすること。</t>
    <rPh sb="0" eb="2">
      <t>ジョウケン</t>
    </rPh>
    <rPh sb="4" eb="6">
      <t>コウモク</t>
    </rPh>
    <rPh sb="6" eb="7">
      <t>メイ</t>
    </rPh>
    <rPh sb="8" eb="9">
      <t>ヒョウ</t>
    </rPh>
    <rPh sb="10" eb="11">
      <t>ナラ</t>
    </rPh>
    <rPh sb="12" eb="13">
      <t>ジュン</t>
    </rPh>
    <rPh sb="14" eb="15">
      <t>オナ</t>
    </rPh>
    <phoneticPr fontId="2"/>
  </si>
  <si>
    <t>条件４：数値軸の単位は必要なし。</t>
    <rPh sb="0" eb="2">
      <t>ジョウケン</t>
    </rPh>
    <rPh sb="4" eb="6">
      <t>スウチ</t>
    </rPh>
    <rPh sb="6" eb="7">
      <t>ジク</t>
    </rPh>
    <rPh sb="8" eb="10">
      <t>タンイ</t>
    </rPh>
    <rPh sb="11" eb="13">
      <t>ヒツヨウ</t>
    </rPh>
    <phoneticPr fontId="2"/>
  </si>
  <si>
    <t>条件５：グラフに値を表示すること。</t>
    <rPh sb="0" eb="2">
      <t>ジョウケン</t>
    </rPh>
    <rPh sb="8" eb="9">
      <t>アタイ</t>
    </rPh>
    <rPh sb="10" eb="12">
      <t>ヒョウジ</t>
    </rPh>
    <phoneticPr fontId="2"/>
  </si>
  <si>
    <r>
      <t>条件６：グラフは表のしたの</t>
    </r>
    <r>
      <rPr>
        <sz val="11"/>
        <color indexed="13"/>
        <rFont val="ＭＳ Ｐゴシック"/>
        <family val="3"/>
        <charset val="128"/>
      </rPr>
      <t>■</t>
    </r>
    <r>
      <rPr>
        <sz val="11"/>
        <rFont val="ＭＳ Ｐゴシック"/>
        <family val="3"/>
        <charset val="128"/>
      </rPr>
      <t>の部分に入るように配置すること。</t>
    </r>
    <rPh sb="0" eb="2">
      <t>ジョウケン</t>
    </rPh>
    <rPh sb="8" eb="9">
      <t>ヒョウ</t>
    </rPh>
    <rPh sb="15" eb="17">
      <t>ブブン</t>
    </rPh>
    <rPh sb="18" eb="19">
      <t>ハイ</t>
    </rPh>
    <rPh sb="23" eb="25">
      <t>ハイチ</t>
    </rPh>
    <phoneticPr fontId="2"/>
  </si>
  <si>
    <t>地域別アンケート結果</t>
    <rPh sb="0" eb="2">
      <t>チイキ</t>
    </rPh>
    <rPh sb="2" eb="3">
      <t>ベツ</t>
    </rPh>
    <rPh sb="8" eb="10">
      <t>ケッカ</t>
    </rPh>
    <phoneticPr fontId="2"/>
  </si>
  <si>
    <t>地域</t>
    <rPh sb="0" eb="2">
      <t>チイキ</t>
    </rPh>
    <phoneticPr fontId="2"/>
  </si>
  <si>
    <t>札幌</t>
    <rPh sb="0" eb="2">
      <t>サッポロ</t>
    </rPh>
    <phoneticPr fontId="2"/>
  </si>
  <si>
    <t>1.とても良い</t>
    <rPh sb="5" eb="6">
      <t>ヨ</t>
    </rPh>
    <phoneticPr fontId="2"/>
  </si>
  <si>
    <t>2.良い</t>
    <rPh sb="2" eb="3">
      <t>ヨ</t>
    </rPh>
    <phoneticPr fontId="2"/>
  </si>
  <si>
    <t>4.悪い</t>
    <rPh sb="2" eb="3">
      <t>ワル</t>
    </rPh>
    <phoneticPr fontId="2"/>
  </si>
  <si>
    <t>5.とても悪い</t>
    <rPh sb="5" eb="6">
      <t>ワル</t>
    </rPh>
    <phoneticPr fontId="2"/>
  </si>
  <si>
    <t>3.どちらともいえない</t>
    <phoneticPr fontId="2"/>
  </si>
  <si>
    <t>（単位：％）</t>
    <rPh sb="1" eb="3">
      <t>タンイ</t>
    </rPh>
    <phoneticPr fontId="2"/>
  </si>
  <si>
    <t>（単位：人）</t>
    <rPh sb="1" eb="3">
      <t>タンイ</t>
    </rPh>
    <rPh sb="4" eb="5">
      <t>ヒト</t>
    </rPh>
    <phoneticPr fontId="2"/>
  </si>
  <si>
    <t>割合表</t>
    <rPh sb="0" eb="2">
      <t>ワリアイ</t>
    </rPh>
    <rPh sb="2" eb="3">
      <t>ヒョウ</t>
    </rPh>
    <phoneticPr fontId="2"/>
  </si>
  <si>
    <t>「地域別アンケート結果」表を利用して、「割合表」を完成させなさい。ただし以下の条件を満たすこと。</t>
    <rPh sb="1" eb="3">
      <t>チイキ</t>
    </rPh>
    <rPh sb="3" eb="4">
      <t>ベツ</t>
    </rPh>
    <rPh sb="9" eb="11">
      <t>ケッカ</t>
    </rPh>
    <rPh sb="12" eb="13">
      <t>ヒョウ</t>
    </rPh>
    <rPh sb="14" eb="16">
      <t>リヨウ</t>
    </rPh>
    <rPh sb="20" eb="22">
      <t>ワリアイ</t>
    </rPh>
    <rPh sb="22" eb="23">
      <t>ヒョウ</t>
    </rPh>
    <rPh sb="25" eb="27">
      <t>カンセイ</t>
    </rPh>
    <rPh sb="36" eb="38">
      <t>イカ</t>
    </rPh>
    <rPh sb="39" eb="41">
      <t>ジョウケン</t>
    </rPh>
    <rPh sb="42" eb="43">
      <t>ミ</t>
    </rPh>
    <phoneticPr fontId="2"/>
  </si>
  <si>
    <r>
      <t>割合表の値は、</t>
    </r>
    <r>
      <rPr>
        <b/>
        <sz val="11"/>
        <rFont val="ＭＳ Ｐゴシック"/>
        <family val="3"/>
        <charset val="128"/>
      </rPr>
      <t>小数点第２位を四捨五入し、小数点第１位まで表示</t>
    </r>
    <r>
      <rPr>
        <sz val="11"/>
        <rFont val="ＭＳ Ｐゴシック"/>
        <family val="3"/>
        <charset val="128"/>
      </rPr>
      <t>すること。</t>
    </r>
    <rPh sb="0" eb="2">
      <t>ワリアイ</t>
    </rPh>
    <rPh sb="2" eb="3">
      <t>ヒョウ</t>
    </rPh>
    <rPh sb="4" eb="5">
      <t>アタイ</t>
    </rPh>
    <rPh sb="7" eb="10">
      <t>ショウスウテン</t>
    </rPh>
    <rPh sb="10" eb="11">
      <t>ダイ</t>
    </rPh>
    <rPh sb="12" eb="13">
      <t>イ</t>
    </rPh>
    <rPh sb="14" eb="18">
      <t>シシャゴニュウ</t>
    </rPh>
    <rPh sb="20" eb="23">
      <t>ショウスウテン</t>
    </rPh>
    <rPh sb="23" eb="24">
      <t>ダイ</t>
    </rPh>
    <rPh sb="25" eb="26">
      <t>イ</t>
    </rPh>
    <rPh sb="28" eb="30">
      <t>ヒョウジ</t>
    </rPh>
    <phoneticPr fontId="2"/>
  </si>
  <si>
    <r>
      <t>また、</t>
    </r>
    <r>
      <rPr>
        <b/>
        <sz val="11"/>
        <rFont val="ＭＳ Ｐゴシック"/>
        <family val="3"/>
        <charset val="128"/>
      </rPr>
      <t>各地域の割合の合計は「100.0」とする</t>
    </r>
    <r>
      <rPr>
        <sz val="11"/>
        <rFont val="ＭＳ Ｐゴシック"/>
        <family val="3"/>
        <charset val="128"/>
      </rPr>
      <t>こと。</t>
    </r>
    <rPh sb="3" eb="6">
      <t>カクチイキ</t>
    </rPh>
    <rPh sb="7" eb="9">
      <t>ワリアイ</t>
    </rPh>
    <rPh sb="10" eb="12">
      <t>ゴウケイ</t>
    </rPh>
    <phoneticPr fontId="2"/>
  </si>
  <si>
    <t>そのグラフは以下の条件を満たすこと。</t>
    <rPh sb="6" eb="8">
      <t>イカ</t>
    </rPh>
    <rPh sb="9" eb="11">
      <t>ジョウケン</t>
    </rPh>
    <rPh sb="12" eb="13">
      <t>ミ</t>
    </rPh>
    <phoneticPr fontId="2"/>
  </si>
  <si>
    <t>条件２：項目軸の反転を行うこと。</t>
    <rPh sb="0" eb="2">
      <t>ジョウケン</t>
    </rPh>
    <rPh sb="4" eb="6">
      <t>コウモク</t>
    </rPh>
    <rPh sb="6" eb="7">
      <t>ジク</t>
    </rPh>
    <rPh sb="8" eb="10">
      <t>ハンテン</t>
    </rPh>
    <rPh sb="11" eb="12">
      <t>オコナ</t>
    </rPh>
    <phoneticPr fontId="2"/>
  </si>
  <si>
    <t>条件３：凡例はグラフの下部に配置すること。</t>
    <rPh sb="0" eb="2">
      <t>ジョウケン</t>
    </rPh>
    <rPh sb="4" eb="6">
      <t>ハンレイ</t>
    </rPh>
    <rPh sb="11" eb="13">
      <t>カブ</t>
    </rPh>
    <rPh sb="14" eb="16">
      <t>ハイチ</t>
    </rPh>
    <phoneticPr fontId="2"/>
  </si>
  <si>
    <t>「割合表」をもとに評価別の割合が比較できる積み上げ横棒グラフを作成しなさい。</t>
    <rPh sb="1" eb="3">
      <t>ワリアイ</t>
    </rPh>
    <rPh sb="3" eb="4">
      <t>ヒョウ</t>
    </rPh>
    <rPh sb="9" eb="11">
      <t>ヒョウカ</t>
    </rPh>
    <rPh sb="11" eb="12">
      <t>ベツ</t>
    </rPh>
    <rPh sb="13" eb="15">
      <t>ワリアイ</t>
    </rPh>
    <rPh sb="16" eb="18">
      <t>ヒカク</t>
    </rPh>
    <rPh sb="21" eb="22">
      <t>ツ</t>
    </rPh>
    <rPh sb="23" eb="24">
      <t>ア</t>
    </rPh>
    <rPh sb="25" eb="26">
      <t>ヨコ</t>
    </rPh>
    <rPh sb="26" eb="27">
      <t>ボウ</t>
    </rPh>
    <rPh sb="31" eb="33">
      <t>サクセイ</t>
    </rPh>
    <phoneticPr fontId="2"/>
  </si>
  <si>
    <t>条件１：タイトルは「評価別アンケート結果」とすること。</t>
    <rPh sb="0" eb="2">
      <t>ジョウケン</t>
    </rPh>
    <rPh sb="10" eb="12">
      <t>ヒョウカ</t>
    </rPh>
    <rPh sb="12" eb="13">
      <t>ベツ</t>
    </rPh>
    <rPh sb="18" eb="20">
      <t>ケッカ</t>
    </rPh>
    <phoneticPr fontId="2"/>
  </si>
  <si>
    <r>
      <t>条件５：完成したグラフは下の</t>
    </r>
    <r>
      <rPr>
        <sz val="11"/>
        <color indexed="13"/>
        <rFont val="ＭＳ Ｐゴシック"/>
        <family val="3"/>
        <charset val="128"/>
      </rPr>
      <t>■</t>
    </r>
    <r>
      <rPr>
        <sz val="11"/>
        <color indexed="8"/>
        <rFont val="ＭＳ Ｐゴシック"/>
        <family val="3"/>
        <charset val="128"/>
      </rPr>
      <t>に配置すること。</t>
    </r>
    <rPh sb="0" eb="2">
      <t>ジョウケン</t>
    </rPh>
    <rPh sb="4" eb="6">
      <t>カンセイ</t>
    </rPh>
    <rPh sb="12" eb="13">
      <t>シタ</t>
    </rPh>
    <rPh sb="16" eb="18">
      <t>ハイチ</t>
    </rPh>
    <phoneticPr fontId="2"/>
  </si>
  <si>
    <t>条件４：数値軸の最大値を「100」とすること。</t>
    <rPh sb="0" eb="2">
      <t>ジョウケン</t>
    </rPh>
    <rPh sb="4" eb="6">
      <t>スウチ</t>
    </rPh>
    <rPh sb="6" eb="7">
      <t>ジク</t>
    </rPh>
    <rPh sb="8" eb="11">
      <t>サイダイチ</t>
    </rPh>
    <phoneticPr fontId="2"/>
  </si>
  <si>
    <t>目標</t>
    <rPh sb="0" eb="2">
      <t>モクヒョウ</t>
    </rPh>
    <phoneticPr fontId="2"/>
  </si>
  <si>
    <t>達成率（％）</t>
    <rPh sb="0" eb="3">
      <t>タッセイリツ</t>
    </rPh>
    <phoneticPr fontId="2"/>
  </si>
  <si>
    <t>新潟</t>
    <rPh sb="0" eb="2">
      <t>ニイガタ</t>
    </rPh>
    <phoneticPr fontId="2"/>
  </si>
  <si>
    <t>石川</t>
    <rPh sb="0" eb="2">
      <t>イシカワ</t>
    </rPh>
    <phoneticPr fontId="2"/>
  </si>
  <si>
    <t>三重</t>
    <rPh sb="0" eb="2">
      <t>ミエ</t>
    </rPh>
    <phoneticPr fontId="2"/>
  </si>
  <si>
    <t>岐阜</t>
    <rPh sb="0" eb="2">
      <t>ギフ</t>
    </rPh>
    <phoneticPr fontId="2"/>
  </si>
  <si>
    <t>【表１】</t>
    <rPh sb="1" eb="2">
      <t>ヒョウ</t>
    </rPh>
    <phoneticPr fontId="2"/>
  </si>
  <si>
    <t>※金額は（単位：万円）とする</t>
    <rPh sb="1" eb="3">
      <t>キンガク</t>
    </rPh>
    <rPh sb="5" eb="7">
      <t>タンイ</t>
    </rPh>
    <rPh sb="8" eb="10">
      <t>マンエン</t>
    </rPh>
    <phoneticPr fontId="2"/>
  </si>
  <si>
    <t>【表１】各月の売上表を完成させなさい。ただし以下の条件を満たすこと。</t>
    <rPh sb="1" eb="2">
      <t>ヒョウ</t>
    </rPh>
    <rPh sb="4" eb="6">
      <t>カクツキ</t>
    </rPh>
    <rPh sb="7" eb="9">
      <t>ウリアゲ</t>
    </rPh>
    <rPh sb="9" eb="10">
      <t>ヒョウ</t>
    </rPh>
    <rPh sb="11" eb="13">
      <t>カンセイ</t>
    </rPh>
    <rPh sb="22" eb="24">
      <t>イカ</t>
    </rPh>
    <rPh sb="25" eb="27">
      <t>ジョウケン</t>
    </rPh>
    <rPh sb="28" eb="29">
      <t>ミ</t>
    </rPh>
    <phoneticPr fontId="2"/>
  </si>
  <si>
    <r>
      <rPr>
        <b/>
        <sz val="11"/>
        <rFont val="ＭＳ Ｐゴシック"/>
        <family val="3"/>
        <charset val="128"/>
      </rPr>
      <t>合計を求める</t>
    </r>
    <r>
      <rPr>
        <sz val="11"/>
        <rFont val="ＭＳ Ｐゴシック"/>
        <family val="3"/>
        <charset val="128"/>
      </rPr>
      <t>こと。</t>
    </r>
    <rPh sb="0" eb="2">
      <t>ゴウケイ</t>
    </rPh>
    <rPh sb="3" eb="4">
      <t>モト</t>
    </rPh>
    <phoneticPr fontId="2"/>
  </si>
  <si>
    <r>
      <rPr>
        <b/>
        <sz val="11"/>
        <rFont val="ＭＳ Ｐゴシック"/>
        <family val="3"/>
        <charset val="128"/>
      </rPr>
      <t>達成率</t>
    </r>
    <r>
      <rPr>
        <sz val="11"/>
        <rFont val="ＭＳ Ｐゴシック"/>
        <family val="3"/>
        <charset val="128"/>
      </rPr>
      <t>は小数点第２位を</t>
    </r>
    <r>
      <rPr>
        <b/>
        <sz val="11"/>
        <rFont val="ＭＳ Ｐゴシック"/>
        <family val="3"/>
        <charset val="128"/>
      </rPr>
      <t>切り上げて、小数点第１位まで表示</t>
    </r>
    <r>
      <rPr>
        <sz val="11"/>
        <rFont val="ＭＳ Ｐゴシック"/>
        <family val="3"/>
        <charset val="128"/>
      </rPr>
      <t>すること。</t>
    </r>
    <rPh sb="0" eb="3">
      <t>タッセイリツ</t>
    </rPh>
    <rPh sb="4" eb="7">
      <t>ショウスウテン</t>
    </rPh>
    <rPh sb="7" eb="8">
      <t>ダイ</t>
    </rPh>
    <rPh sb="9" eb="10">
      <t>イ</t>
    </rPh>
    <rPh sb="11" eb="12">
      <t>キ</t>
    </rPh>
    <rPh sb="13" eb="14">
      <t>ア</t>
    </rPh>
    <rPh sb="17" eb="20">
      <t>ショウスウテン</t>
    </rPh>
    <rPh sb="20" eb="21">
      <t>ダイ</t>
    </rPh>
    <rPh sb="22" eb="23">
      <t>イ</t>
    </rPh>
    <rPh sb="25" eb="27">
      <t>ヒョウジ</t>
    </rPh>
    <phoneticPr fontId="2"/>
  </si>
  <si>
    <r>
      <rPr>
        <b/>
        <sz val="11"/>
        <rFont val="ＭＳ Ｐゴシック"/>
        <family val="3"/>
        <charset val="128"/>
      </rPr>
      <t>構成比</t>
    </r>
    <r>
      <rPr>
        <sz val="11"/>
        <rFont val="ＭＳ Ｐゴシック"/>
        <family val="3"/>
        <charset val="128"/>
      </rPr>
      <t>は</t>
    </r>
    <r>
      <rPr>
        <b/>
        <sz val="11"/>
        <rFont val="ＭＳ Ｐゴシック"/>
        <family val="3"/>
        <charset val="128"/>
      </rPr>
      <t>小数点第１位まで表示</t>
    </r>
    <r>
      <rPr>
        <sz val="11"/>
        <rFont val="ＭＳ Ｐゴシック"/>
        <family val="3"/>
        <charset val="128"/>
      </rPr>
      <t>すること。</t>
    </r>
    <rPh sb="0" eb="3">
      <t>コウセイヒ</t>
    </rPh>
    <rPh sb="4" eb="7">
      <t>ショウスウテン</t>
    </rPh>
    <rPh sb="7" eb="8">
      <t>ダイ</t>
    </rPh>
    <rPh sb="9" eb="10">
      <t>イ</t>
    </rPh>
    <rPh sb="12" eb="14">
      <t>ヒョウジ</t>
    </rPh>
    <phoneticPr fontId="2"/>
  </si>
  <si>
    <t>問題</t>
    <rPh sb="0" eb="2">
      <t>モンダイ</t>
    </rPh>
    <phoneticPr fontId="2"/>
  </si>
  <si>
    <t>選択肢</t>
    <rPh sb="0" eb="3">
      <t>センタクシ</t>
    </rPh>
    <phoneticPr fontId="2"/>
  </si>
  <si>
    <t>回答</t>
    <rPh sb="0" eb="2">
      <t>カイトウ</t>
    </rPh>
    <phoneticPr fontId="2"/>
  </si>
  <si>
    <t>次のうち、正しい仮名づかいをしている文を選びなさい。</t>
    <rPh sb="0" eb="1">
      <t>ツギ</t>
    </rPh>
    <rPh sb="5" eb="6">
      <t>タダ</t>
    </rPh>
    <rPh sb="8" eb="10">
      <t>カナ</t>
    </rPh>
    <rPh sb="18" eb="19">
      <t>ブン</t>
    </rPh>
    <rPh sb="20" eb="21">
      <t>エラ</t>
    </rPh>
    <phoneticPr fontId="2"/>
  </si>
  <si>
    <t>多くの問題を１つづつ解決した。</t>
    <rPh sb="0" eb="1">
      <t>オオ</t>
    </rPh>
    <rPh sb="3" eb="5">
      <t>モンダイ</t>
    </rPh>
    <rPh sb="10" eb="12">
      <t>カイケツ</t>
    </rPh>
    <phoneticPr fontId="2"/>
  </si>
  <si>
    <t>多くの問題を１つずつ解決した。</t>
    <rPh sb="0" eb="1">
      <t>オオ</t>
    </rPh>
    <rPh sb="3" eb="5">
      <t>モンダイ</t>
    </rPh>
    <rPh sb="10" eb="12">
      <t>カイケツ</t>
    </rPh>
    <phoneticPr fontId="2"/>
  </si>
  <si>
    <t>多くの問題を１つづゝ解決した。</t>
    <rPh sb="0" eb="1">
      <t>オオ</t>
    </rPh>
    <rPh sb="3" eb="5">
      <t>モンダイ</t>
    </rPh>
    <rPh sb="10" eb="12">
      <t>カイケツ</t>
    </rPh>
    <phoneticPr fontId="2"/>
  </si>
  <si>
    <t>文中で「2,138,500,000円」と書いたところ、読みやすく書き換えるよう指示されました。次のうち最も読みすく適切なものを選びなさい。</t>
    <rPh sb="0" eb="2">
      <t>ブンチュウ</t>
    </rPh>
    <rPh sb="17" eb="18">
      <t>エン</t>
    </rPh>
    <rPh sb="20" eb="21">
      <t>カ</t>
    </rPh>
    <rPh sb="27" eb="28">
      <t>ヨ</t>
    </rPh>
    <rPh sb="32" eb="33">
      <t>カ</t>
    </rPh>
    <rPh sb="34" eb="35">
      <t>カ</t>
    </rPh>
    <rPh sb="39" eb="41">
      <t>シジ</t>
    </rPh>
    <rPh sb="47" eb="48">
      <t>ツギ</t>
    </rPh>
    <rPh sb="51" eb="52">
      <t>モット</t>
    </rPh>
    <rPh sb="53" eb="54">
      <t>ヨ</t>
    </rPh>
    <rPh sb="57" eb="59">
      <t>テキセツ</t>
    </rPh>
    <rPh sb="63" eb="64">
      <t>エラ</t>
    </rPh>
    <phoneticPr fontId="2"/>
  </si>
  <si>
    <t>213,850万円</t>
    <rPh sb="7" eb="9">
      <t>マンエン</t>
    </rPh>
    <phoneticPr fontId="2"/>
  </si>
  <si>
    <t>二十一億三千八百五十万円</t>
    <rPh sb="0" eb="4">
      <t>ニジュウイチオク</t>
    </rPh>
    <rPh sb="4" eb="8">
      <t>サンゼンハッピャク</t>
    </rPh>
    <rPh sb="8" eb="12">
      <t>ゴジュウマンエン</t>
    </rPh>
    <phoneticPr fontId="2"/>
  </si>
  <si>
    <t>21億3,850万円</t>
    <rPh sb="2" eb="3">
      <t>オク</t>
    </rPh>
    <rPh sb="8" eb="10">
      <t>マンエン</t>
    </rPh>
    <phoneticPr fontId="2"/>
  </si>
  <si>
    <t>パソコンやインターネットを利用して教育を行うことを何と呼びますか。次の中から選びなさい。</t>
    <rPh sb="13" eb="15">
      <t>リヨウ</t>
    </rPh>
    <rPh sb="17" eb="19">
      <t>キョウイク</t>
    </rPh>
    <rPh sb="20" eb="21">
      <t>オコナ</t>
    </rPh>
    <rPh sb="25" eb="26">
      <t>ナン</t>
    </rPh>
    <rPh sb="27" eb="28">
      <t>ヨ</t>
    </rPh>
    <rPh sb="33" eb="34">
      <t>ツギ</t>
    </rPh>
    <rPh sb="35" eb="36">
      <t>ナカ</t>
    </rPh>
    <rPh sb="38" eb="39">
      <t>エラ</t>
    </rPh>
    <phoneticPr fontId="2"/>
  </si>
  <si>
    <t>文書のライフサイクルにおける「文書データの保存」についての解説として、次の中から最も適切なものを選びなさい。</t>
    <rPh sb="0" eb="2">
      <t>ブンショ</t>
    </rPh>
    <rPh sb="15" eb="17">
      <t>ブンショ</t>
    </rPh>
    <rPh sb="21" eb="23">
      <t>ホゾン</t>
    </rPh>
    <rPh sb="29" eb="31">
      <t>カイセツ</t>
    </rPh>
    <rPh sb="35" eb="36">
      <t>ツギ</t>
    </rPh>
    <rPh sb="37" eb="38">
      <t>ナカ</t>
    </rPh>
    <rPh sb="40" eb="41">
      <t>モット</t>
    </rPh>
    <rPh sb="42" eb="44">
      <t>テキセツ</t>
    </rPh>
    <rPh sb="48" eb="49">
      <t>エラ</t>
    </rPh>
    <phoneticPr fontId="2"/>
  </si>
  <si>
    <t>紙の状態で管理し、電子データは廃棄した状態をいう。</t>
    <rPh sb="0" eb="1">
      <t>カミ</t>
    </rPh>
    <rPh sb="2" eb="4">
      <t>ジョウタイ</t>
    </rPh>
    <rPh sb="5" eb="7">
      <t>カンリ</t>
    </rPh>
    <rPh sb="9" eb="11">
      <t>デンシ</t>
    </rPh>
    <rPh sb="15" eb="17">
      <t>ハイキ</t>
    </rPh>
    <rPh sb="19" eb="21">
      <t>ジョウタイ</t>
    </rPh>
    <phoneticPr fontId="2"/>
  </si>
  <si>
    <t>あまり使われなくなった未だ廃棄でいない文書データを、ハードディスクやDVDなど他のメディアに移し記録しておくことをいう。</t>
    <rPh sb="3" eb="4">
      <t>ツカ</t>
    </rPh>
    <rPh sb="11" eb="12">
      <t>イマ</t>
    </rPh>
    <rPh sb="13" eb="15">
      <t>ハイキ</t>
    </rPh>
    <rPh sb="19" eb="21">
      <t>ブンショ</t>
    </rPh>
    <rPh sb="39" eb="40">
      <t>ホカ</t>
    </rPh>
    <rPh sb="46" eb="47">
      <t>ウツ</t>
    </rPh>
    <rPh sb="48" eb="50">
      <t>キロク</t>
    </rPh>
    <phoneticPr fontId="2"/>
  </si>
  <si>
    <t>文書データを個人のパソコンまたは部門のサーバーに格納し、活用している状態をいう。</t>
    <rPh sb="0" eb="2">
      <t>ブンショ</t>
    </rPh>
    <rPh sb="6" eb="8">
      <t>コジン</t>
    </rPh>
    <rPh sb="16" eb="18">
      <t>ブモン</t>
    </rPh>
    <rPh sb="24" eb="26">
      <t>カクノウ</t>
    </rPh>
    <rPh sb="28" eb="30">
      <t>カツヨウ</t>
    </rPh>
    <rPh sb="34" eb="36">
      <t>ジョウタイ</t>
    </rPh>
    <phoneticPr fontId="2"/>
  </si>
  <si>
    <t>次のうち、紙の手帳では実現が難しいことは何ですか。</t>
    <rPh sb="0" eb="1">
      <t>ツギ</t>
    </rPh>
    <rPh sb="5" eb="6">
      <t>カミ</t>
    </rPh>
    <rPh sb="7" eb="9">
      <t>テチョウ</t>
    </rPh>
    <rPh sb="11" eb="13">
      <t>ジツゲン</t>
    </rPh>
    <rPh sb="14" eb="15">
      <t>ムズカ</t>
    </rPh>
    <rPh sb="20" eb="21">
      <t>ナン</t>
    </rPh>
    <phoneticPr fontId="2"/>
  </si>
  <si>
    <t>出張先への移動中に自分の予定を書き込む。</t>
    <rPh sb="0" eb="2">
      <t>シュッチョウ</t>
    </rPh>
    <rPh sb="2" eb="3">
      <t>サキ</t>
    </rPh>
    <rPh sb="5" eb="8">
      <t>イドウチュウ</t>
    </rPh>
    <rPh sb="9" eb="11">
      <t>ジブン</t>
    </rPh>
    <rPh sb="12" eb="14">
      <t>ヨテイ</t>
    </rPh>
    <rPh sb="15" eb="16">
      <t>カ</t>
    </rPh>
    <rPh sb="17" eb="18">
      <t>コ</t>
    </rPh>
    <phoneticPr fontId="2"/>
  </si>
  <si>
    <t>手元で自分の予定を確認する。</t>
    <rPh sb="0" eb="2">
      <t>テモト</t>
    </rPh>
    <rPh sb="3" eb="5">
      <t>ジブン</t>
    </rPh>
    <rPh sb="6" eb="8">
      <t>ヨテイ</t>
    </rPh>
    <rPh sb="9" eb="11">
      <t>カクニン</t>
    </rPh>
    <phoneticPr fontId="2"/>
  </si>
  <si>
    <t>自分の予定を他の人と共有する。</t>
    <rPh sb="0" eb="2">
      <t>ジブン</t>
    </rPh>
    <rPh sb="3" eb="5">
      <t>ヨテイ</t>
    </rPh>
    <rPh sb="6" eb="7">
      <t>タ</t>
    </rPh>
    <rPh sb="8" eb="9">
      <t>ヒト</t>
    </rPh>
    <rPh sb="10" eb="12">
      <t>キョウユウ</t>
    </rPh>
    <phoneticPr fontId="2"/>
  </si>
  <si>
    <t>コンピュータのシステムを管理し、ユーザーが利用するための操作環境を提供するソフトウェアは何ですか。次の中から選びなさい。</t>
    <rPh sb="12" eb="14">
      <t>カンリ</t>
    </rPh>
    <rPh sb="21" eb="23">
      <t>リヨウ</t>
    </rPh>
    <rPh sb="28" eb="30">
      <t>ソウサ</t>
    </rPh>
    <rPh sb="30" eb="32">
      <t>カンキョウ</t>
    </rPh>
    <rPh sb="33" eb="35">
      <t>テイキョウ</t>
    </rPh>
    <rPh sb="44" eb="45">
      <t>ナン</t>
    </rPh>
    <rPh sb="49" eb="50">
      <t>ツギ</t>
    </rPh>
    <rPh sb="51" eb="52">
      <t>ナカ</t>
    </rPh>
    <rPh sb="54" eb="55">
      <t>エラ</t>
    </rPh>
    <phoneticPr fontId="2"/>
  </si>
  <si>
    <t>文中の専門用語を欄外で説明するために、専門用語として同じ記号をつけて欄外に説明することにしました。次の中からその際に使用する記号として最も適切なものを選びなさい。</t>
    <rPh sb="0" eb="2">
      <t>ブンチュウ</t>
    </rPh>
    <rPh sb="3" eb="5">
      <t>センモン</t>
    </rPh>
    <rPh sb="5" eb="7">
      <t>ヨウゴ</t>
    </rPh>
    <rPh sb="8" eb="10">
      <t>ランガイ</t>
    </rPh>
    <rPh sb="11" eb="13">
      <t>セツメイ</t>
    </rPh>
    <rPh sb="19" eb="21">
      <t>センモン</t>
    </rPh>
    <rPh sb="21" eb="23">
      <t>ヨウゴ</t>
    </rPh>
    <rPh sb="26" eb="27">
      <t>オナ</t>
    </rPh>
    <rPh sb="28" eb="30">
      <t>キゴウ</t>
    </rPh>
    <rPh sb="34" eb="36">
      <t>ランガイ</t>
    </rPh>
    <rPh sb="37" eb="39">
      <t>セツメイ</t>
    </rPh>
    <rPh sb="49" eb="50">
      <t>ツギ</t>
    </rPh>
    <rPh sb="51" eb="52">
      <t>ナカ</t>
    </rPh>
    <rPh sb="56" eb="57">
      <t>サイ</t>
    </rPh>
    <rPh sb="58" eb="60">
      <t>シヨウ</t>
    </rPh>
    <rPh sb="62" eb="64">
      <t>キゴウ</t>
    </rPh>
    <rPh sb="67" eb="68">
      <t>モット</t>
    </rPh>
    <rPh sb="69" eb="71">
      <t>テキセツ</t>
    </rPh>
    <rPh sb="75" eb="76">
      <t>エラ</t>
    </rPh>
    <phoneticPr fontId="2"/>
  </si>
  <si>
    <t>個人や数人のグループで運営される、日々更新される日記的なWebサイトの総称をなんと呼びますか。次の中から選びなさい。</t>
    <rPh sb="0" eb="2">
      <t>コジン</t>
    </rPh>
    <rPh sb="3" eb="5">
      <t>スウニン</t>
    </rPh>
    <rPh sb="11" eb="13">
      <t>ウンエイ</t>
    </rPh>
    <rPh sb="17" eb="19">
      <t>ヒビ</t>
    </rPh>
    <rPh sb="19" eb="21">
      <t>コウシン</t>
    </rPh>
    <rPh sb="24" eb="27">
      <t>ニッキテキ</t>
    </rPh>
    <rPh sb="35" eb="37">
      <t>ソウショウ</t>
    </rPh>
    <rPh sb="41" eb="42">
      <t>ヨ</t>
    </rPh>
    <rPh sb="47" eb="48">
      <t>ツギ</t>
    </rPh>
    <rPh sb="49" eb="50">
      <t>ナカ</t>
    </rPh>
    <rPh sb="52" eb="53">
      <t>エラ</t>
    </rPh>
    <phoneticPr fontId="2"/>
  </si>
  <si>
    <t>デジタルデータの容量として、左から小さい順に並んでいるものを次の中から選びなさい。</t>
    <rPh sb="8" eb="10">
      <t>ヨウリョウ</t>
    </rPh>
    <rPh sb="14" eb="15">
      <t>ヒダリ</t>
    </rPh>
    <rPh sb="17" eb="18">
      <t>チイ</t>
    </rPh>
    <rPh sb="20" eb="21">
      <t>ジュン</t>
    </rPh>
    <rPh sb="22" eb="23">
      <t>ナラ</t>
    </rPh>
    <rPh sb="30" eb="31">
      <t>ツギ</t>
    </rPh>
    <rPh sb="32" eb="33">
      <t>ナカ</t>
    </rPh>
    <rPh sb="35" eb="36">
      <t>エラ</t>
    </rPh>
    <phoneticPr fontId="2"/>
  </si>
  <si>
    <t>あなたは「新商品の案内文」を、メールの添付ファイルで取引先に送るよう、上司から指示されました。この場合、取引先のコンピュータの機種や環境によらず、案内文のイメージをかなりの程度正確に伝えることが出来るファイル形式はどれですか。次の中から最も適切なものを選びなさい。</t>
    <rPh sb="5" eb="8">
      <t>シンショウヒン</t>
    </rPh>
    <rPh sb="9" eb="12">
      <t>アンナイブン</t>
    </rPh>
    <rPh sb="19" eb="21">
      <t>テンプ</t>
    </rPh>
    <rPh sb="26" eb="28">
      <t>トリヒキ</t>
    </rPh>
    <rPh sb="28" eb="29">
      <t>サキ</t>
    </rPh>
    <rPh sb="30" eb="31">
      <t>オク</t>
    </rPh>
    <rPh sb="35" eb="37">
      <t>ジョウシ</t>
    </rPh>
    <rPh sb="39" eb="41">
      <t>シジ</t>
    </rPh>
    <rPh sb="49" eb="51">
      <t>バアイ</t>
    </rPh>
    <rPh sb="52" eb="54">
      <t>トリヒキ</t>
    </rPh>
    <rPh sb="54" eb="55">
      <t>サキ</t>
    </rPh>
    <rPh sb="63" eb="65">
      <t>キシュ</t>
    </rPh>
    <rPh sb="66" eb="68">
      <t>カンキョウ</t>
    </rPh>
    <rPh sb="73" eb="76">
      <t>アンナイブン</t>
    </rPh>
    <rPh sb="86" eb="88">
      <t>テイド</t>
    </rPh>
    <rPh sb="88" eb="90">
      <t>セイカク</t>
    </rPh>
    <rPh sb="91" eb="92">
      <t>ツタ</t>
    </rPh>
    <rPh sb="97" eb="99">
      <t>デキ</t>
    </rPh>
    <rPh sb="104" eb="106">
      <t>ケイシキ</t>
    </rPh>
    <rPh sb="113" eb="114">
      <t>ツギ</t>
    </rPh>
    <rPh sb="115" eb="116">
      <t>ナカ</t>
    </rPh>
    <rPh sb="118" eb="119">
      <t>モット</t>
    </rPh>
    <rPh sb="120" eb="122">
      <t>テキセツ</t>
    </rPh>
    <rPh sb="126" eb="127">
      <t>エラ</t>
    </rPh>
    <phoneticPr fontId="2"/>
  </si>
  <si>
    <t>「必ず」「決して」などの副詞は、呼応する表現が決まっています。次の中から、不適切な文を選びなさい。</t>
    <rPh sb="1" eb="2">
      <t>カナラ</t>
    </rPh>
    <rPh sb="5" eb="6">
      <t>ケッ</t>
    </rPh>
    <rPh sb="12" eb="14">
      <t>フクシ</t>
    </rPh>
    <rPh sb="16" eb="18">
      <t>コオウ</t>
    </rPh>
    <rPh sb="20" eb="22">
      <t>ヒョウゲン</t>
    </rPh>
    <rPh sb="23" eb="24">
      <t>キ</t>
    </rPh>
    <rPh sb="31" eb="32">
      <t>ツギ</t>
    </rPh>
    <rPh sb="33" eb="34">
      <t>ナカ</t>
    </rPh>
    <rPh sb="37" eb="40">
      <t>フテキセツ</t>
    </rPh>
    <rPh sb="41" eb="42">
      <t>ブン</t>
    </rPh>
    <rPh sb="43" eb="44">
      <t>エラ</t>
    </rPh>
    <phoneticPr fontId="2"/>
  </si>
  <si>
    <t>決して誤解しないでください。</t>
    <rPh sb="0" eb="1">
      <t>ケッ</t>
    </rPh>
    <rPh sb="3" eb="5">
      <t>ゴカイ</t>
    </rPh>
    <phoneticPr fontId="2"/>
  </si>
  <si>
    <t>必ず主張しないでください。</t>
    <rPh sb="0" eb="1">
      <t>カナラ</t>
    </rPh>
    <rPh sb="2" eb="4">
      <t>シュチョウ</t>
    </rPh>
    <phoneticPr fontId="2"/>
  </si>
  <si>
    <t>たぶん遅れるでしょう。</t>
    <rPh sb="3" eb="4">
      <t>オク</t>
    </rPh>
    <phoneticPr fontId="2"/>
  </si>
  <si>
    <t>Webページを閲覧するためのソフトをなんと呼びますか。次の中から選びなさい。</t>
    <rPh sb="7" eb="9">
      <t>エツラン</t>
    </rPh>
    <rPh sb="21" eb="22">
      <t>ヨ</t>
    </rPh>
    <rPh sb="27" eb="28">
      <t>ツギ</t>
    </rPh>
    <rPh sb="29" eb="30">
      <t>ナカ</t>
    </rPh>
    <rPh sb="32" eb="33">
      <t>エラ</t>
    </rPh>
    <phoneticPr fontId="2"/>
  </si>
  <si>
    <t>ネット社会の特徴に該当するものとして、次の中から最も適切なものを選びなさい。</t>
    <rPh sb="3" eb="5">
      <t>シャカイ</t>
    </rPh>
    <rPh sb="6" eb="8">
      <t>トクチョウ</t>
    </rPh>
    <rPh sb="9" eb="11">
      <t>ガイトウ</t>
    </rPh>
    <rPh sb="19" eb="20">
      <t>ツギ</t>
    </rPh>
    <rPh sb="21" eb="22">
      <t>ナカ</t>
    </rPh>
    <rPh sb="24" eb="25">
      <t>モット</t>
    </rPh>
    <rPh sb="26" eb="28">
      <t>テキセツ</t>
    </rPh>
    <rPh sb="32" eb="33">
      <t>エラ</t>
    </rPh>
    <phoneticPr fontId="2"/>
  </si>
  <si>
    <t>ネット社会は、実態のない空想の社会である。</t>
    <rPh sb="3" eb="5">
      <t>シャカイ</t>
    </rPh>
    <rPh sb="7" eb="9">
      <t>ジッタイ</t>
    </rPh>
    <rPh sb="12" eb="14">
      <t>クウソウ</t>
    </rPh>
    <rPh sb="15" eb="17">
      <t>シャカイ</t>
    </rPh>
    <phoneticPr fontId="2"/>
  </si>
  <si>
    <t>ネット社会は、情報通信機器が主役の社会である。</t>
    <rPh sb="3" eb="5">
      <t>シャカイ</t>
    </rPh>
    <rPh sb="7" eb="9">
      <t>ジョウホウ</t>
    </rPh>
    <rPh sb="9" eb="11">
      <t>ツウシン</t>
    </rPh>
    <rPh sb="11" eb="13">
      <t>キキ</t>
    </rPh>
    <rPh sb="14" eb="16">
      <t>シュヤク</t>
    </rPh>
    <rPh sb="17" eb="19">
      <t>シャカイ</t>
    </rPh>
    <phoneticPr fontId="2"/>
  </si>
  <si>
    <t>ネット社会は、直接目には見えない社会である。</t>
    <rPh sb="3" eb="5">
      <t>シャカイ</t>
    </rPh>
    <rPh sb="7" eb="9">
      <t>チョクセツ</t>
    </rPh>
    <rPh sb="9" eb="10">
      <t>メ</t>
    </rPh>
    <rPh sb="12" eb="13">
      <t>ミ</t>
    </rPh>
    <rPh sb="16" eb="18">
      <t>シャカイ</t>
    </rPh>
    <phoneticPr fontId="2"/>
  </si>
  <si>
    <t>次のうち、社外文書を作成するうえで求められることを選びなさい。</t>
    <rPh sb="0" eb="1">
      <t>ツギ</t>
    </rPh>
    <rPh sb="5" eb="7">
      <t>シャガイ</t>
    </rPh>
    <rPh sb="7" eb="9">
      <t>ブンショ</t>
    </rPh>
    <rPh sb="10" eb="12">
      <t>サクセイ</t>
    </rPh>
    <rPh sb="17" eb="18">
      <t>モト</t>
    </rPh>
    <rPh sb="25" eb="26">
      <t>エラ</t>
    </rPh>
    <phoneticPr fontId="2"/>
  </si>
  <si>
    <t>文書は簡潔な表現にし、敬語も最小限にとどめる。</t>
    <rPh sb="0" eb="2">
      <t>ブンショ</t>
    </rPh>
    <rPh sb="3" eb="5">
      <t>カンケツ</t>
    </rPh>
    <rPh sb="6" eb="8">
      <t>ヒョウゲン</t>
    </rPh>
    <rPh sb="11" eb="13">
      <t>ケイゴ</t>
    </rPh>
    <rPh sb="14" eb="17">
      <t>サイショウゲン</t>
    </rPh>
    <phoneticPr fontId="2"/>
  </si>
  <si>
    <t>整った形式で相手に敬意を表したものにする。</t>
    <rPh sb="0" eb="1">
      <t>トトノ</t>
    </rPh>
    <rPh sb="3" eb="5">
      <t>ケイシキ</t>
    </rPh>
    <rPh sb="6" eb="8">
      <t>アイテ</t>
    </rPh>
    <rPh sb="9" eb="11">
      <t>ケイイ</t>
    </rPh>
    <rPh sb="12" eb="13">
      <t>アラワ</t>
    </rPh>
    <phoneticPr fontId="2"/>
  </si>
  <si>
    <t>儀礼的な表現は出来る限り排除する。</t>
    <rPh sb="0" eb="3">
      <t>ギレイテキ</t>
    </rPh>
    <rPh sb="4" eb="6">
      <t>ヒョウゲン</t>
    </rPh>
    <rPh sb="7" eb="9">
      <t>デキ</t>
    </rPh>
    <rPh sb="10" eb="11">
      <t>カギ</t>
    </rPh>
    <rPh sb="12" eb="14">
      <t>ハイジョ</t>
    </rPh>
    <phoneticPr fontId="2"/>
  </si>
  <si>
    <t>データのバックアップするための媒体を探しています。次の中から、何回で書き込みできる媒体を選びなさい。</t>
    <rPh sb="15" eb="17">
      <t>バイタイ</t>
    </rPh>
    <rPh sb="18" eb="19">
      <t>サガ</t>
    </rPh>
    <rPh sb="25" eb="26">
      <t>ツギ</t>
    </rPh>
    <rPh sb="27" eb="28">
      <t>ナカ</t>
    </rPh>
    <rPh sb="31" eb="33">
      <t>ナンカイ</t>
    </rPh>
    <rPh sb="34" eb="35">
      <t>カ</t>
    </rPh>
    <rPh sb="36" eb="37">
      <t>コ</t>
    </rPh>
    <rPh sb="41" eb="43">
      <t>バイタイ</t>
    </rPh>
    <rPh sb="44" eb="45">
      <t>エラ</t>
    </rPh>
    <phoneticPr fontId="2"/>
  </si>
  <si>
    <t>レポート作成のため、次の文を箇条書きにする必要があります。
冷房運転は、外気温度が24℃以上の場合、外気温度が20℃以上でかつ外気湿度が65％以上の場合、および室温が28℃を超えた場合に運転します。
箇条書にした場合にいくつの項目が必要か次の中から適切なものを選びなさい。</t>
    <rPh sb="4" eb="6">
      <t>サクセイ</t>
    </rPh>
    <rPh sb="10" eb="11">
      <t>ツギ</t>
    </rPh>
    <rPh sb="12" eb="13">
      <t>ブン</t>
    </rPh>
    <rPh sb="14" eb="17">
      <t>カジョウガ</t>
    </rPh>
    <rPh sb="21" eb="23">
      <t>ヒツヨウ</t>
    </rPh>
    <rPh sb="31" eb="33">
      <t>レイボウ</t>
    </rPh>
    <rPh sb="33" eb="35">
      <t>ウンテン</t>
    </rPh>
    <rPh sb="37" eb="39">
      <t>ガイキ</t>
    </rPh>
    <rPh sb="39" eb="41">
      <t>オンド</t>
    </rPh>
    <rPh sb="45" eb="47">
      <t>イジョウ</t>
    </rPh>
    <rPh sb="48" eb="50">
      <t>バアイ</t>
    </rPh>
    <rPh sb="51" eb="53">
      <t>ガイキ</t>
    </rPh>
    <rPh sb="53" eb="55">
      <t>オンド</t>
    </rPh>
    <rPh sb="58" eb="61">
      <t>ドイジョウ</t>
    </rPh>
    <rPh sb="64" eb="66">
      <t>ガイキ</t>
    </rPh>
    <rPh sb="66" eb="68">
      <t>シツド</t>
    </rPh>
    <rPh sb="72" eb="74">
      <t>イジョウ</t>
    </rPh>
    <rPh sb="75" eb="77">
      <t>バアイ</t>
    </rPh>
    <rPh sb="81" eb="83">
      <t>シツオン</t>
    </rPh>
    <rPh sb="88" eb="89">
      <t>コ</t>
    </rPh>
    <rPh sb="91" eb="93">
      <t>バアイ</t>
    </rPh>
    <rPh sb="94" eb="96">
      <t>ウンテン</t>
    </rPh>
    <rPh sb="102" eb="105">
      <t>カジョウガ</t>
    </rPh>
    <rPh sb="108" eb="110">
      <t>バアイ</t>
    </rPh>
    <rPh sb="115" eb="117">
      <t>コウモク</t>
    </rPh>
    <rPh sb="118" eb="120">
      <t>ヒツヨウ</t>
    </rPh>
    <rPh sb="121" eb="122">
      <t>ツギ</t>
    </rPh>
    <rPh sb="123" eb="124">
      <t>ナカ</t>
    </rPh>
    <rPh sb="126" eb="128">
      <t>テキセツ</t>
    </rPh>
    <rPh sb="132" eb="133">
      <t>エラ</t>
    </rPh>
    <phoneticPr fontId="2"/>
  </si>
  <si>
    <t>3つ</t>
  </si>
  <si>
    <t>4つ</t>
  </si>
  <si>
    <t>頭語と結語の組み合わせとして間違っているものを次の中から選びなさい。</t>
    <rPh sb="0" eb="2">
      <t>トウゴ</t>
    </rPh>
    <rPh sb="3" eb="5">
      <t>ケツゴ</t>
    </rPh>
    <rPh sb="6" eb="7">
      <t>ク</t>
    </rPh>
    <rPh sb="8" eb="9">
      <t>ア</t>
    </rPh>
    <rPh sb="14" eb="16">
      <t>マチガ</t>
    </rPh>
    <rPh sb="23" eb="24">
      <t>ツギ</t>
    </rPh>
    <rPh sb="25" eb="26">
      <t>ナカ</t>
    </rPh>
    <rPh sb="28" eb="29">
      <t>エラ</t>
    </rPh>
    <phoneticPr fontId="2"/>
  </si>
  <si>
    <t>前略ー草々</t>
    <rPh sb="0" eb="2">
      <t>ゼンリャク</t>
    </rPh>
    <rPh sb="3" eb="5">
      <t>ソウソウ</t>
    </rPh>
    <phoneticPr fontId="2"/>
  </si>
  <si>
    <t>前略ー敬具</t>
    <rPh sb="0" eb="2">
      <t>ゼンリャク</t>
    </rPh>
    <rPh sb="3" eb="5">
      <t>ケイグ</t>
    </rPh>
    <phoneticPr fontId="2"/>
  </si>
  <si>
    <t>拝啓ー敬具</t>
    <rPh sb="0" eb="2">
      <t>ハイケイ</t>
    </rPh>
    <rPh sb="3" eb="5">
      <t>ケイグ</t>
    </rPh>
    <phoneticPr fontId="2"/>
  </si>
  <si>
    <t>図面データとデジタル化したデータ量が多いファイルをメールでやり取りする場合、データ量を減らして送信し、受信後に元に戻します。データ量を減らすことを何と呼びますか。次の中から選びなさい。</t>
    <rPh sb="0" eb="2">
      <t>ズメン</t>
    </rPh>
    <rPh sb="10" eb="11">
      <t>カ</t>
    </rPh>
    <rPh sb="16" eb="17">
      <t>リョウ</t>
    </rPh>
    <rPh sb="18" eb="19">
      <t>オオ</t>
    </rPh>
    <rPh sb="31" eb="32">
      <t>ト</t>
    </rPh>
    <rPh sb="35" eb="37">
      <t>バアイ</t>
    </rPh>
    <rPh sb="41" eb="42">
      <t>リョウ</t>
    </rPh>
    <rPh sb="43" eb="44">
      <t>ヘ</t>
    </rPh>
    <rPh sb="47" eb="49">
      <t>ソウシン</t>
    </rPh>
    <rPh sb="51" eb="53">
      <t>ジュシン</t>
    </rPh>
    <rPh sb="53" eb="54">
      <t>ゴ</t>
    </rPh>
    <rPh sb="55" eb="56">
      <t>モト</t>
    </rPh>
    <rPh sb="57" eb="58">
      <t>モド</t>
    </rPh>
    <rPh sb="65" eb="66">
      <t>リョウ</t>
    </rPh>
    <rPh sb="67" eb="68">
      <t>ヘ</t>
    </rPh>
    <rPh sb="73" eb="74">
      <t>ナン</t>
    </rPh>
    <rPh sb="75" eb="76">
      <t>ヨ</t>
    </rPh>
    <rPh sb="81" eb="82">
      <t>ツギ</t>
    </rPh>
    <rPh sb="83" eb="84">
      <t>ナカ</t>
    </rPh>
    <rPh sb="86" eb="87">
      <t>エラ</t>
    </rPh>
    <phoneticPr fontId="2"/>
  </si>
  <si>
    <t>圧縮</t>
    <rPh sb="0" eb="2">
      <t>アッシュク</t>
    </rPh>
    <phoneticPr fontId="2"/>
  </si>
  <si>
    <t>分解</t>
    <rPh sb="0" eb="2">
      <t>ブンカイ</t>
    </rPh>
    <phoneticPr fontId="2"/>
  </si>
  <si>
    <t>集積</t>
    <rPh sb="0" eb="2">
      <t>シュウセキ</t>
    </rPh>
    <phoneticPr fontId="2"/>
  </si>
  <si>
    <t>文章の中で、まとまった内容ごとに区切ったひとまとまりを何と呼びますか、次の中から選びなさい。</t>
    <rPh sb="0" eb="2">
      <t>ブンショウ</t>
    </rPh>
    <rPh sb="3" eb="4">
      <t>ナカ</t>
    </rPh>
    <rPh sb="11" eb="13">
      <t>ナイヨウ</t>
    </rPh>
    <rPh sb="16" eb="18">
      <t>クギ</t>
    </rPh>
    <rPh sb="27" eb="28">
      <t>ナン</t>
    </rPh>
    <rPh sb="29" eb="30">
      <t>ヨ</t>
    </rPh>
    <rPh sb="35" eb="36">
      <t>ツギ</t>
    </rPh>
    <rPh sb="37" eb="38">
      <t>ナカ</t>
    </rPh>
    <rPh sb="40" eb="41">
      <t>エラ</t>
    </rPh>
    <phoneticPr fontId="2"/>
  </si>
  <si>
    <t>段落</t>
    <rPh sb="0" eb="2">
      <t>ダンラク</t>
    </rPh>
    <phoneticPr fontId="2"/>
  </si>
  <si>
    <t>文節</t>
    <rPh sb="0" eb="2">
      <t>ブンセツ</t>
    </rPh>
    <phoneticPr fontId="2"/>
  </si>
  <si>
    <t>単語</t>
    <rPh sb="0" eb="2">
      <t>タンゴ</t>
    </rPh>
    <phoneticPr fontId="2"/>
  </si>
  <si>
    <t>次の中で、フォルダに関する記述として適切でないものを選びなさい。</t>
    <rPh sb="0" eb="1">
      <t>ツギ</t>
    </rPh>
    <rPh sb="2" eb="3">
      <t>ナカ</t>
    </rPh>
    <rPh sb="10" eb="11">
      <t>カン</t>
    </rPh>
    <rPh sb="13" eb="15">
      <t>キジュツ</t>
    </rPh>
    <rPh sb="18" eb="20">
      <t>テキセツ</t>
    </rPh>
    <rPh sb="26" eb="27">
      <t>エラ</t>
    </rPh>
    <phoneticPr fontId="2"/>
  </si>
  <si>
    <t>フォルダの中に別のフォルダを含むことはできない。</t>
    <rPh sb="5" eb="6">
      <t>ナカ</t>
    </rPh>
    <rPh sb="7" eb="8">
      <t>ベツ</t>
    </rPh>
    <rPh sb="14" eb="15">
      <t>フク</t>
    </rPh>
    <phoneticPr fontId="2"/>
  </si>
  <si>
    <t>ファイルをまとめて整理しておくのがフォルダである。</t>
    <rPh sb="9" eb="11">
      <t>セイリ</t>
    </rPh>
    <phoneticPr fontId="2"/>
  </si>
  <si>
    <t>フォルダ名のつけ方は自由であるが、命名のルールを決めておくべきである。</t>
    <rPh sb="4" eb="5">
      <t>メイ</t>
    </rPh>
    <rPh sb="8" eb="9">
      <t>カタ</t>
    </rPh>
    <rPh sb="10" eb="12">
      <t>ジユウ</t>
    </rPh>
    <rPh sb="17" eb="19">
      <t>メイメイ</t>
    </rPh>
    <rPh sb="24" eb="25">
      <t>キ</t>
    </rPh>
    <phoneticPr fontId="2"/>
  </si>
  <si>
    <t>文書のライフサイクルにおいて、「作成」から「廃棄」までの流れとして正しいものはどれですか。次の中から選びなさい。</t>
    <rPh sb="0" eb="2">
      <t>ブンショ</t>
    </rPh>
    <rPh sb="16" eb="18">
      <t>サクセイ</t>
    </rPh>
    <rPh sb="22" eb="24">
      <t>ハイキ</t>
    </rPh>
    <rPh sb="28" eb="29">
      <t>ナガ</t>
    </rPh>
    <rPh sb="33" eb="34">
      <t>タダ</t>
    </rPh>
    <rPh sb="45" eb="46">
      <t>ツギ</t>
    </rPh>
    <rPh sb="47" eb="48">
      <t>ナカ</t>
    </rPh>
    <rPh sb="50" eb="51">
      <t>エラ</t>
    </rPh>
    <phoneticPr fontId="2"/>
  </si>
  <si>
    <t>「作成』→「伝達」→「保管」→「保存」→「廃棄」</t>
    <rPh sb="1" eb="3">
      <t>サクセイ</t>
    </rPh>
    <rPh sb="6" eb="8">
      <t>デンタツ</t>
    </rPh>
    <rPh sb="11" eb="13">
      <t>ホカン</t>
    </rPh>
    <rPh sb="16" eb="18">
      <t>ホゾン</t>
    </rPh>
    <rPh sb="21" eb="23">
      <t>ハイキ</t>
    </rPh>
    <phoneticPr fontId="2"/>
  </si>
  <si>
    <t>「作成』→「保存」→「保管」→「伝達」→「廃棄」</t>
    <rPh sb="1" eb="3">
      <t>サクセイ</t>
    </rPh>
    <rPh sb="6" eb="8">
      <t>ホゾン</t>
    </rPh>
    <rPh sb="11" eb="13">
      <t>ホカン</t>
    </rPh>
    <rPh sb="16" eb="18">
      <t>デンタツ</t>
    </rPh>
    <rPh sb="21" eb="23">
      <t>ハイキ</t>
    </rPh>
    <phoneticPr fontId="2"/>
  </si>
  <si>
    <t>「作成』→「保管」→「伝達」→「保存」→「廃棄」</t>
    <rPh sb="1" eb="3">
      <t>サクセイ</t>
    </rPh>
    <rPh sb="6" eb="8">
      <t>ホカン</t>
    </rPh>
    <rPh sb="11" eb="13">
      <t>デンタツ</t>
    </rPh>
    <rPh sb="16" eb="18">
      <t>ホゾン</t>
    </rPh>
    <rPh sb="21" eb="23">
      <t>ハイキ</t>
    </rPh>
    <phoneticPr fontId="2"/>
  </si>
  <si>
    <t>パソコンの頭脳にあたるCPU（中央演算装置）の処理速度を示す動作周波数の単位は何ですか。次の中から選びなさい。</t>
    <rPh sb="5" eb="7">
      <t>ズノウ</t>
    </rPh>
    <rPh sb="15" eb="17">
      <t>チュウオウ</t>
    </rPh>
    <rPh sb="17" eb="19">
      <t>エンザン</t>
    </rPh>
    <rPh sb="19" eb="21">
      <t>ソウチ</t>
    </rPh>
    <rPh sb="23" eb="25">
      <t>ショリ</t>
    </rPh>
    <rPh sb="25" eb="27">
      <t>ソクド</t>
    </rPh>
    <rPh sb="28" eb="29">
      <t>シメ</t>
    </rPh>
    <rPh sb="30" eb="32">
      <t>ドウサ</t>
    </rPh>
    <rPh sb="32" eb="35">
      <t>シュウハスウ</t>
    </rPh>
    <rPh sb="36" eb="38">
      <t>タンイ</t>
    </rPh>
    <rPh sb="39" eb="40">
      <t>ナン</t>
    </rPh>
    <rPh sb="44" eb="45">
      <t>ツギ</t>
    </rPh>
    <rPh sb="46" eb="47">
      <t>ナカ</t>
    </rPh>
    <rPh sb="49" eb="50">
      <t>エラ</t>
    </rPh>
    <phoneticPr fontId="2"/>
  </si>
  <si>
    <t>B(バイト）</t>
    <phoneticPr fontId="2"/>
  </si>
  <si>
    <t>Hz（ヘルツ）</t>
    <phoneticPr fontId="2"/>
  </si>
  <si>
    <t>W（ワット）</t>
    <phoneticPr fontId="2"/>
  </si>
  <si>
    <t>システムの設計上のミスやプログラムのバグにより生じたｾｷｭﾘﾃｨ機能の欠陥を何と呼びますか。次の中から選びなさい。</t>
    <rPh sb="5" eb="7">
      <t>セッケイ</t>
    </rPh>
    <rPh sb="7" eb="8">
      <t>ジョウ</t>
    </rPh>
    <rPh sb="23" eb="24">
      <t>ショウ</t>
    </rPh>
    <rPh sb="32" eb="34">
      <t>キノウ</t>
    </rPh>
    <rPh sb="35" eb="37">
      <t>ケッカン</t>
    </rPh>
    <rPh sb="38" eb="39">
      <t>ナン</t>
    </rPh>
    <rPh sb="40" eb="41">
      <t>ヨ</t>
    </rPh>
    <rPh sb="46" eb="47">
      <t>ツギ</t>
    </rPh>
    <rPh sb="48" eb="49">
      <t>ナカ</t>
    </rPh>
    <rPh sb="51" eb="52">
      <t>エラ</t>
    </rPh>
    <phoneticPr fontId="2"/>
  </si>
  <si>
    <t>ワーム</t>
    <phoneticPr fontId="2"/>
  </si>
  <si>
    <t>ファイアウォール</t>
    <phoneticPr fontId="2"/>
  </si>
  <si>
    <t>ｾｷｭﾘﾃｨホール</t>
    <phoneticPr fontId="2"/>
  </si>
  <si>
    <t>電子データを主体としてネットワークにより仕事をするようになると、重要になることはなんですか。次の中から最も適切なものを選びなさい。</t>
    <rPh sb="0" eb="2">
      <t>デンシ</t>
    </rPh>
    <rPh sb="6" eb="8">
      <t>シュタイ</t>
    </rPh>
    <rPh sb="20" eb="22">
      <t>シゴト</t>
    </rPh>
    <rPh sb="32" eb="34">
      <t>ジュウヨウ</t>
    </rPh>
    <rPh sb="46" eb="47">
      <t>ツギ</t>
    </rPh>
    <rPh sb="48" eb="49">
      <t>ナカ</t>
    </rPh>
    <rPh sb="51" eb="52">
      <t>モット</t>
    </rPh>
    <rPh sb="53" eb="55">
      <t>テキセツ</t>
    </rPh>
    <rPh sb="59" eb="60">
      <t>エラ</t>
    </rPh>
    <phoneticPr fontId="2"/>
  </si>
  <si>
    <t>企業・組織全体として最適な方法を考えることが重要になる。</t>
    <rPh sb="0" eb="2">
      <t>キギョウ</t>
    </rPh>
    <rPh sb="3" eb="5">
      <t>ソシキ</t>
    </rPh>
    <rPh sb="5" eb="7">
      <t>ゼンタイ</t>
    </rPh>
    <rPh sb="10" eb="12">
      <t>サイテキ</t>
    </rPh>
    <rPh sb="13" eb="15">
      <t>ホウホウ</t>
    </rPh>
    <rPh sb="16" eb="17">
      <t>カンガ</t>
    </rPh>
    <rPh sb="22" eb="24">
      <t>ジュウヨウ</t>
    </rPh>
    <phoneticPr fontId="2"/>
  </si>
  <si>
    <t>それぞれの部門・組織に適切な方法を考えることが重要になる。</t>
    <rPh sb="5" eb="7">
      <t>ブモン</t>
    </rPh>
    <rPh sb="8" eb="10">
      <t>ソシキ</t>
    </rPh>
    <rPh sb="11" eb="13">
      <t>テキセツ</t>
    </rPh>
    <rPh sb="14" eb="16">
      <t>ホウホウ</t>
    </rPh>
    <rPh sb="17" eb="18">
      <t>カンガ</t>
    </rPh>
    <rPh sb="23" eb="25">
      <t>ジュウヨウ</t>
    </rPh>
    <phoneticPr fontId="2"/>
  </si>
  <si>
    <t>個々人が自分にとって最適な方法を考えることが重要である。</t>
    <rPh sb="0" eb="3">
      <t>ココジン</t>
    </rPh>
    <rPh sb="4" eb="6">
      <t>ジブン</t>
    </rPh>
    <rPh sb="10" eb="12">
      <t>サイテキ</t>
    </rPh>
    <rPh sb="13" eb="15">
      <t>ホウホウ</t>
    </rPh>
    <rPh sb="16" eb="17">
      <t>カンガ</t>
    </rPh>
    <rPh sb="22" eb="24">
      <t>ジュウヨウ</t>
    </rPh>
    <phoneticPr fontId="2"/>
  </si>
  <si>
    <t>　社内でコンピュータウィルスに感染したら、まず何をしなければならないですか。次の中から最も適切なものを選びなさい。</t>
    <rPh sb="1" eb="3">
      <t>シャナイ</t>
    </rPh>
    <rPh sb="15" eb="17">
      <t>カンセン</t>
    </rPh>
    <rPh sb="23" eb="24">
      <t>ナニ</t>
    </rPh>
    <rPh sb="38" eb="39">
      <t>ツギ</t>
    </rPh>
    <rPh sb="40" eb="41">
      <t>ナカ</t>
    </rPh>
    <rPh sb="43" eb="44">
      <t>モット</t>
    </rPh>
    <rPh sb="45" eb="47">
      <t>テキセツ</t>
    </rPh>
    <rPh sb="51" eb="52">
      <t>エラ</t>
    </rPh>
    <phoneticPr fontId="2"/>
  </si>
  <si>
    <t>パソコンをネットワークから切り離す。</t>
    <rPh sb="13" eb="14">
      <t>キ</t>
    </rPh>
    <rPh sb="15" eb="16">
      <t>ハナ</t>
    </rPh>
    <phoneticPr fontId="2"/>
  </si>
  <si>
    <t>ネットワーク管理者に相談する。</t>
    <rPh sb="6" eb="8">
      <t>カンリ</t>
    </rPh>
    <rPh sb="8" eb="9">
      <t>シャ</t>
    </rPh>
    <rPh sb="10" eb="12">
      <t>ソウダン</t>
    </rPh>
    <phoneticPr fontId="2"/>
  </si>
  <si>
    <t>ウィルスチェックをする。</t>
    <phoneticPr fontId="2"/>
  </si>
  <si>
    <t>パソコンの周辺機器にはいろいろなものがあります。次の中から入力装置にあたるものを選びなさい。</t>
    <rPh sb="5" eb="7">
      <t>シュウヘン</t>
    </rPh>
    <rPh sb="7" eb="9">
      <t>キキ</t>
    </rPh>
    <rPh sb="24" eb="25">
      <t>ツギ</t>
    </rPh>
    <rPh sb="26" eb="27">
      <t>ナカ</t>
    </rPh>
    <rPh sb="29" eb="31">
      <t>ニュウリョク</t>
    </rPh>
    <rPh sb="31" eb="33">
      <t>ソウチ</t>
    </rPh>
    <rPh sb="40" eb="41">
      <t>エラ</t>
    </rPh>
    <phoneticPr fontId="2"/>
  </si>
  <si>
    <t>スキャナ</t>
    <phoneticPr fontId="2"/>
  </si>
  <si>
    <t>ディスプレイ</t>
    <phoneticPr fontId="2"/>
  </si>
  <si>
    <t>プリンタ</t>
    <phoneticPr fontId="2"/>
  </si>
  <si>
    <t>「．ｄｏｃ」や「．ｘｌｓ」のようにファイルの末尾に付いて、ファイルの種類を示すものは何ですか。次の中から選びなさい。</t>
    <rPh sb="22" eb="24">
      <t>マツビ</t>
    </rPh>
    <rPh sb="25" eb="26">
      <t>ツ</t>
    </rPh>
    <rPh sb="34" eb="36">
      <t>シュルイ</t>
    </rPh>
    <rPh sb="37" eb="38">
      <t>シメ</t>
    </rPh>
    <rPh sb="42" eb="43">
      <t>ナン</t>
    </rPh>
    <rPh sb="47" eb="48">
      <t>ツギ</t>
    </rPh>
    <rPh sb="49" eb="50">
      <t>ナカ</t>
    </rPh>
    <rPh sb="52" eb="53">
      <t>エラ</t>
    </rPh>
    <phoneticPr fontId="2"/>
  </si>
  <si>
    <t>URL</t>
    <phoneticPr fontId="2"/>
  </si>
  <si>
    <t>拡張子</t>
    <rPh sb="0" eb="3">
      <t>カクチョウシ</t>
    </rPh>
    <phoneticPr fontId="2"/>
  </si>
  <si>
    <t>ネット社会では、情報の同時共有や配信が容易に行えるので業務を迅速に進めることが出来ます。次の中で、情報共有・配信に有効なツールには該当しないものを選びなさい。</t>
    <rPh sb="3" eb="5">
      <t>シャカイ</t>
    </rPh>
    <rPh sb="8" eb="10">
      <t>ジョウホウ</t>
    </rPh>
    <rPh sb="11" eb="13">
      <t>ドウジ</t>
    </rPh>
    <rPh sb="13" eb="15">
      <t>キョウユウ</t>
    </rPh>
    <rPh sb="16" eb="18">
      <t>ハイシン</t>
    </rPh>
    <rPh sb="19" eb="21">
      <t>ヨウイ</t>
    </rPh>
    <rPh sb="22" eb="23">
      <t>オコナ</t>
    </rPh>
    <rPh sb="27" eb="29">
      <t>ギョウム</t>
    </rPh>
    <rPh sb="30" eb="32">
      <t>ジンソク</t>
    </rPh>
    <rPh sb="33" eb="34">
      <t>スス</t>
    </rPh>
    <rPh sb="39" eb="41">
      <t>デキ</t>
    </rPh>
    <rPh sb="44" eb="45">
      <t>ツギ</t>
    </rPh>
    <rPh sb="46" eb="47">
      <t>ナカ</t>
    </rPh>
    <rPh sb="49" eb="51">
      <t>ジョウホウ</t>
    </rPh>
    <rPh sb="51" eb="53">
      <t>キョウユウ</t>
    </rPh>
    <rPh sb="54" eb="56">
      <t>ハイシン</t>
    </rPh>
    <rPh sb="57" eb="59">
      <t>ユウコウ</t>
    </rPh>
    <rPh sb="65" eb="67">
      <t>ガイトウ</t>
    </rPh>
    <rPh sb="73" eb="74">
      <t>エラ</t>
    </rPh>
    <phoneticPr fontId="2"/>
  </si>
  <si>
    <t>ウィルス対策ソフト</t>
    <rPh sb="4" eb="6">
      <t>タイサク</t>
    </rPh>
    <phoneticPr fontId="2"/>
  </si>
  <si>
    <t>電子データには紙に書かれた情報にはない多くの特徴があります。次の中から、この特徴に該当しないものを選びなさい。</t>
    <rPh sb="0" eb="2">
      <t>デンシ</t>
    </rPh>
    <rPh sb="7" eb="8">
      <t>カミ</t>
    </rPh>
    <rPh sb="9" eb="10">
      <t>カ</t>
    </rPh>
    <rPh sb="13" eb="15">
      <t>ジョウホウ</t>
    </rPh>
    <rPh sb="19" eb="20">
      <t>オオ</t>
    </rPh>
    <rPh sb="22" eb="24">
      <t>トクチョウ</t>
    </rPh>
    <rPh sb="30" eb="31">
      <t>ツギ</t>
    </rPh>
    <rPh sb="32" eb="33">
      <t>ナカ</t>
    </rPh>
    <rPh sb="38" eb="40">
      <t>トクチョウ</t>
    </rPh>
    <rPh sb="41" eb="43">
      <t>ガイトウ</t>
    </rPh>
    <rPh sb="49" eb="50">
      <t>エラ</t>
    </rPh>
    <phoneticPr fontId="2"/>
  </si>
  <si>
    <t>見た目と同じ情報が伝わる。</t>
    <rPh sb="0" eb="1">
      <t>ミ</t>
    </rPh>
    <rPh sb="2" eb="3">
      <t>メ</t>
    </rPh>
    <rPh sb="4" eb="5">
      <t>オナ</t>
    </rPh>
    <rPh sb="6" eb="8">
      <t>ジョウホウ</t>
    </rPh>
    <rPh sb="9" eb="10">
      <t>ツタ</t>
    </rPh>
    <phoneticPr fontId="2"/>
  </si>
  <si>
    <t>文字、音声、動画などを同時に使用できる。</t>
    <rPh sb="0" eb="2">
      <t>モジ</t>
    </rPh>
    <rPh sb="3" eb="5">
      <t>オンセイ</t>
    </rPh>
    <rPh sb="6" eb="8">
      <t>ドウガ</t>
    </rPh>
    <rPh sb="11" eb="13">
      <t>ドウジ</t>
    </rPh>
    <rPh sb="14" eb="16">
      <t>シヨウ</t>
    </rPh>
    <phoneticPr fontId="2"/>
  </si>
  <si>
    <t>再利用、再加工、再編集が容易である。</t>
    <rPh sb="0" eb="3">
      <t>サイリヨウ</t>
    </rPh>
    <rPh sb="4" eb="7">
      <t>サイカコウ</t>
    </rPh>
    <rPh sb="8" eb="11">
      <t>サイヘンシュウ</t>
    </rPh>
    <rPh sb="12" eb="14">
      <t>ヨウイ</t>
    </rPh>
    <phoneticPr fontId="2"/>
  </si>
  <si>
    <t>新製品の案内を得意先にメールで通知することを依頼されました。次の中から案内メールを一斉送信するのに最も適切な方法を選びなさい。</t>
    <rPh sb="0" eb="3">
      <t>シンセイヒン</t>
    </rPh>
    <rPh sb="4" eb="6">
      <t>アンナイ</t>
    </rPh>
    <rPh sb="7" eb="10">
      <t>トクイサキ</t>
    </rPh>
    <rPh sb="15" eb="17">
      <t>ツウチ</t>
    </rPh>
    <rPh sb="22" eb="24">
      <t>イライ</t>
    </rPh>
    <rPh sb="30" eb="31">
      <t>ツギ</t>
    </rPh>
    <rPh sb="32" eb="33">
      <t>ナカ</t>
    </rPh>
    <rPh sb="35" eb="37">
      <t>アンナイ</t>
    </rPh>
    <rPh sb="41" eb="43">
      <t>イッセイ</t>
    </rPh>
    <rPh sb="43" eb="45">
      <t>ソウシン</t>
    </rPh>
    <rPh sb="49" eb="50">
      <t>モット</t>
    </rPh>
    <rPh sb="51" eb="53">
      <t>テキセツ</t>
    </rPh>
    <rPh sb="54" eb="56">
      <t>ホウホウ</t>
    </rPh>
    <rPh sb="57" eb="58">
      <t>エラ</t>
    </rPh>
    <phoneticPr fontId="2"/>
  </si>
  <si>
    <t>得意先のメールアドレスを宛先に入力する。</t>
    <rPh sb="0" eb="3">
      <t>トクイサキ</t>
    </rPh>
    <rPh sb="12" eb="14">
      <t>アテサキ</t>
    </rPh>
    <rPh sb="15" eb="17">
      <t>ニュウリョク</t>
    </rPh>
    <phoneticPr fontId="2"/>
  </si>
  <si>
    <t>得意先のメールアドレスをＢＣＣに入力する。</t>
    <rPh sb="0" eb="3">
      <t>トクイサキ</t>
    </rPh>
    <rPh sb="16" eb="18">
      <t>ニュウリョク</t>
    </rPh>
    <phoneticPr fontId="2"/>
  </si>
  <si>
    <t>得意先のメールアドレスをＣＣに入力する。</t>
    <rPh sb="0" eb="3">
      <t>トクイサキ</t>
    </rPh>
    <rPh sb="15" eb="17">
      <t>ニュウリョク</t>
    </rPh>
    <phoneticPr fontId="2"/>
  </si>
  <si>
    <t>NO.</t>
    <phoneticPr fontId="2"/>
  </si>
  <si>
    <t>ソフトラーニング</t>
    <phoneticPr fontId="2"/>
  </si>
  <si>
    <t>ホームラーニング</t>
    <phoneticPr fontId="2"/>
  </si>
  <si>
    <t>eラーニング</t>
    <phoneticPr fontId="2"/>
  </si>
  <si>
    <t>ドライバ</t>
    <phoneticPr fontId="2"/>
  </si>
  <si>
    <t>BIOS</t>
    <phoneticPr fontId="2"/>
  </si>
  <si>
    <t>OS</t>
    <phoneticPr fontId="2"/>
  </si>
  <si>
    <t>*</t>
    <phoneticPr fontId="2"/>
  </si>
  <si>
    <t>□</t>
    <phoneticPr fontId="2"/>
  </si>
  <si>
    <t>◎</t>
    <phoneticPr fontId="2"/>
  </si>
  <si>
    <t>ポータル</t>
    <phoneticPr fontId="2"/>
  </si>
  <si>
    <t>ブログ</t>
    <phoneticPr fontId="2"/>
  </si>
  <si>
    <t>BBS</t>
    <phoneticPr fontId="2"/>
  </si>
  <si>
    <t>１KB→１MB→１GB</t>
    <phoneticPr fontId="2"/>
  </si>
  <si>
    <t>１KB→１GB→１MB</t>
    <phoneticPr fontId="2"/>
  </si>
  <si>
    <t>１MB→１KB→１GB</t>
    <phoneticPr fontId="2"/>
  </si>
  <si>
    <t>プレゼンテーションファイル</t>
    <phoneticPr fontId="2"/>
  </si>
  <si>
    <t>ワープロファイル</t>
    <phoneticPr fontId="2"/>
  </si>
  <si>
    <t>PDFファイル</t>
    <phoneticPr fontId="2"/>
  </si>
  <si>
    <t>ハイパーリンク</t>
    <phoneticPr fontId="2"/>
  </si>
  <si>
    <t>URL</t>
    <phoneticPr fontId="2"/>
  </si>
  <si>
    <t>ブラウザ</t>
    <phoneticPr fontId="2"/>
  </si>
  <si>
    <t>CD-R</t>
    <phoneticPr fontId="2"/>
  </si>
  <si>
    <t>CD-RW</t>
    <phoneticPr fontId="2"/>
  </si>
  <si>
    <t>CD-ROM</t>
    <phoneticPr fontId="2"/>
  </si>
  <si>
    <t>2つ</t>
    <phoneticPr fontId="2"/>
  </si>
  <si>
    <t>アドレス</t>
    <phoneticPr fontId="2"/>
  </si>
  <si>
    <t>メールソフト</t>
    <phoneticPr fontId="2"/>
  </si>
  <si>
    <t>グループウェア</t>
    <phoneticPr fontId="2"/>
  </si>
  <si>
    <t>解答欄</t>
    <rPh sb="0" eb="3">
      <t>カイトウラン</t>
    </rPh>
    <phoneticPr fontId="2"/>
  </si>
  <si>
    <t>正誤</t>
    <rPh sb="0" eb="2">
      <t>セイゴ</t>
    </rPh>
    <phoneticPr fontId="2"/>
  </si>
  <si>
    <r>
      <t>次の</t>
    </r>
    <r>
      <rPr>
        <b/>
        <sz val="14"/>
        <color indexed="10"/>
        <rFont val="ＭＳ Ｐゴシック"/>
        <family val="3"/>
        <charset val="128"/>
      </rPr>
      <t>知識問題３０問を制限時間１５分</t>
    </r>
    <r>
      <rPr>
        <sz val="14"/>
        <rFont val="ＭＳ Ｐゴシック"/>
        <family val="3"/>
        <charset val="128"/>
      </rPr>
      <t>で解きなさい。</t>
    </r>
    <rPh sb="0" eb="1">
      <t>ツギ</t>
    </rPh>
    <rPh sb="2" eb="4">
      <t>チシキ</t>
    </rPh>
    <rPh sb="4" eb="6">
      <t>モンダイ</t>
    </rPh>
    <rPh sb="8" eb="9">
      <t>モン</t>
    </rPh>
    <rPh sb="10" eb="12">
      <t>セイゲン</t>
    </rPh>
    <rPh sb="12" eb="14">
      <t>ジカン</t>
    </rPh>
    <rPh sb="16" eb="17">
      <t>フン</t>
    </rPh>
    <rPh sb="18" eb="19">
      <t>ト</t>
    </rPh>
    <phoneticPr fontId="2"/>
  </si>
  <si>
    <r>
      <t>なお、</t>
    </r>
    <r>
      <rPr>
        <b/>
        <sz val="14"/>
        <rFont val="ＭＳ Ｐゴシック"/>
        <family val="3"/>
        <charset val="128"/>
      </rPr>
      <t>シートは保護してあるので、入力は解答欄のみ</t>
    </r>
    <r>
      <rPr>
        <sz val="14"/>
        <rFont val="ＭＳ Ｐゴシック"/>
        <family val="3"/>
        <charset val="128"/>
      </rPr>
      <t>になります。</t>
    </r>
    <rPh sb="7" eb="9">
      <t>ホゴ</t>
    </rPh>
    <rPh sb="16" eb="18">
      <t>ニュウリョク</t>
    </rPh>
    <rPh sb="19" eb="22">
      <t>カイトウラン</t>
    </rPh>
    <phoneticPr fontId="2"/>
  </si>
  <si>
    <r>
      <t>だからと言って、</t>
    </r>
    <r>
      <rPr>
        <b/>
        <sz val="11"/>
        <rFont val="ＭＳ Ｐゴシック"/>
        <family val="3"/>
        <charset val="128"/>
      </rPr>
      <t>Pivotに固執する必要はありません</t>
    </r>
    <r>
      <rPr>
        <sz val="11"/>
        <rFont val="ＭＳ Ｐゴシック"/>
        <family val="3"/>
        <charset val="128"/>
      </rPr>
      <t>。</t>
    </r>
    <rPh sb="4" eb="5">
      <t>イ</t>
    </rPh>
    <rPh sb="14" eb="16">
      <t>コシツ</t>
    </rPh>
    <rPh sb="18" eb="20">
      <t>ヒツヨウ</t>
    </rPh>
    <phoneticPr fontId="2"/>
  </si>
  <si>
    <r>
      <rPr>
        <b/>
        <sz val="11"/>
        <rFont val="ＭＳ Ｐゴシック"/>
        <family val="3"/>
        <charset val="128"/>
      </rPr>
      <t>Pivotは集計機能の１つ</t>
    </r>
    <r>
      <rPr>
        <sz val="11"/>
        <rFont val="ＭＳ Ｐゴシック"/>
        <family val="3"/>
        <charset val="128"/>
      </rPr>
      <t>に過ぎません。</t>
    </r>
    <rPh sb="6" eb="8">
      <t>シュウケイ</t>
    </rPh>
    <rPh sb="8" eb="10">
      <t>キノウ</t>
    </rPh>
    <rPh sb="14" eb="15">
      <t>ス</t>
    </rPh>
    <phoneticPr fontId="2"/>
  </si>
  <si>
    <r>
      <t>どれを使うかは、</t>
    </r>
    <r>
      <rPr>
        <b/>
        <sz val="11"/>
        <rFont val="ＭＳ Ｐゴシック"/>
        <family val="3"/>
        <charset val="128"/>
      </rPr>
      <t>集計する人間側が決めること</t>
    </r>
    <r>
      <rPr>
        <sz val="11"/>
        <rFont val="ＭＳ Ｐゴシック"/>
        <family val="3"/>
        <charset val="128"/>
      </rPr>
      <t>であり、パソコンに任せることのないようにしましょう。</t>
    </r>
    <rPh sb="3" eb="4">
      <t>ツカ</t>
    </rPh>
    <rPh sb="8" eb="10">
      <t>シュウケイ</t>
    </rPh>
    <rPh sb="12" eb="14">
      <t>ニンゲン</t>
    </rPh>
    <rPh sb="14" eb="15">
      <t>ガワ</t>
    </rPh>
    <rPh sb="16" eb="17">
      <t>キ</t>
    </rPh>
    <rPh sb="30" eb="31">
      <t>マカ</t>
    </rPh>
    <phoneticPr fontId="2"/>
  </si>
  <si>
    <r>
      <rPr>
        <b/>
        <sz val="11"/>
        <rFont val="ＭＳ Ｐゴシック"/>
        <family val="3"/>
        <charset val="128"/>
      </rPr>
      <t>自分がどんな集計をしたいのかによって、その機能の選択方法は変わってくる</t>
    </r>
    <r>
      <rPr>
        <sz val="11"/>
        <rFont val="ＭＳ Ｐゴシック"/>
        <family val="3"/>
        <charset val="128"/>
      </rPr>
      <t>のです！</t>
    </r>
    <rPh sb="0" eb="2">
      <t>ジブン</t>
    </rPh>
    <rPh sb="6" eb="8">
      <t>シュウケイ</t>
    </rPh>
    <rPh sb="21" eb="23">
      <t>キノウ</t>
    </rPh>
    <rPh sb="24" eb="26">
      <t>センタク</t>
    </rPh>
    <rPh sb="26" eb="28">
      <t>ホウホウ</t>
    </rPh>
    <rPh sb="29" eb="30">
      <t>カ</t>
    </rPh>
    <phoneticPr fontId="2"/>
  </si>
  <si>
    <r>
      <t>では、例えば</t>
    </r>
    <r>
      <rPr>
        <b/>
        <sz val="11"/>
        <rFont val="ＭＳ Ｐゴシック"/>
        <family val="3"/>
        <charset val="128"/>
      </rPr>
      <t>Pivot</t>
    </r>
    <r>
      <rPr>
        <sz val="11"/>
        <rFont val="ＭＳ Ｐゴシック"/>
        <family val="3"/>
        <charset val="128"/>
      </rPr>
      <t>と</t>
    </r>
    <r>
      <rPr>
        <b/>
        <sz val="11"/>
        <rFont val="ＭＳ Ｐゴシック"/>
        <family val="3"/>
        <charset val="128"/>
      </rPr>
      <t>フィルタ</t>
    </r>
    <r>
      <rPr>
        <sz val="11"/>
        <rFont val="ＭＳ Ｐゴシック"/>
        <family val="3"/>
        <charset val="128"/>
      </rPr>
      <t>の</t>
    </r>
    <r>
      <rPr>
        <b/>
        <sz val="11"/>
        <rFont val="ＭＳ Ｐゴシック"/>
        <family val="3"/>
        <charset val="128"/>
      </rPr>
      <t>使い分け</t>
    </r>
    <r>
      <rPr>
        <sz val="11"/>
        <rFont val="ＭＳ Ｐゴシック"/>
        <family val="3"/>
        <charset val="128"/>
      </rPr>
      <t>はどんな時なんでしょう？？（個人的な見解でお話ししますね）</t>
    </r>
    <rPh sb="3" eb="4">
      <t>タト</t>
    </rPh>
    <rPh sb="17" eb="18">
      <t>ツカ</t>
    </rPh>
    <rPh sb="19" eb="20">
      <t>ワ</t>
    </rPh>
    <rPh sb="25" eb="26">
      <t>トキ</t>
    </rPh>
    <rPh sb="35" eb="38">
      <t>コジンテキ</t>
    </rPh>
    <rPh sb="39" eb="41">
      <t>ケンカイ</t>
    </rPh>
    <rPh sb="43" eb="44">
      <t>ハナ</t>
    </rPh>
    <phoneticPr fontId="2"/>
  </si>
  <si>
    <r>
      <t>フィルタ機能を使って</t>
    </r>
    <r>
      <rPr>
        <b/>
        <sz val="11"/>
        <color indexed="10"/>
        <rFont val="ＭＳ Ｐゴシック"/>
        <family val="3"/>
        <charset val="128"/>
      </rPr>
      <t>も</t>
    </r>
    <r>
      <rPr>
        <sz val="11"/>
        <rFont val="ＭＳ Ｐゴシック"/>
        <family val="3"/>
        <charset val="128"/>
      </rPr>
      <t>簡単に答えが出るので、</t>
    </r>
    <r>
      <rPr>
        <b/>
        <sz val="11"/>
        <color indexed="10"/>
        <rFont val="ＭＳ Ｐゴシック"/>
        <family val="3"/>
        <charset val="128"/>
      </rPr>
      <t>選択肢は２つ（Pivotとフィルタ）</t>
    </r>
    <r>
      <rPr>
        <sz val="11"/>
        <rFont val="ＭＳ Ｐゴシック"/>
        <family val="3"/>
        <charset val="128"/>
      </rPr>
      <t>が</t>
    </r>
    <rPh sb="4" eb="6">
      <t>キノウ</t>
    </rPh>
    <rPh sb="7" eb="8">
      <t>ツカ</t>
    </rPh>
    <rPh sb="11" eb="13">
      <t>カンタン</t>
    </rPh>
    <rPh sb="14" eb="15">
      <t>コタ</t>
    </rPh>
    <rPh sb="17" eb="18">
      <t>デ</t>
    </rPh>
    <rPh sb="22" eb="25">
      <t>センタクシ</t>
    </rPh>
    <phoneticPr fontId="2"/>
  </si>
  <si>
    <t>手順：</t>
    <rPh sb="0" eb="2">
      <t>テジュン</t>
    </rPh>
    <phoneticPr fontId="2"/>
  </si>
  <si>
    <t>B12のセルをアクティブセルにする</t>
    <phoneticPr fontId="2"/>
  </si>
  <si>
    <t>Ctrl+Cを押す</t>
    <rPh sb="7" eb="8">
      <t>オ</t>
    </rPh>
    <phoneticPr fontId="2"/>
  </si>
  <si>
    <t>G12をアクティブセルにする</t>
    <phoneticPr fontId="2"/>
  </si>
  <si>
    <t>Ctrl+Vを押す</t>
    <rPh sb="7" eb="8">
      <t>オ</t>
    </rPh>
    <phoneticPr fontId="2"/>
  </si>
  <si>
    <t>手順</t>
    <rPh sb="0" eb="2">
      <t>テジュン</t>
    </rPh>
    <phoneticPr fontId="2"/>
  </si>
  <si>
    <t>B12をアクティブセルにする。</t>
    <phoneticPr fontId="2"/>
  </si>
  <si>
    <t>Ctrl+Xを押す</t>
    <rPh sb="7" eb="8">
      <t>オ</t>
    </rPh>
    <phoneticPr fontId="2"/>
  </si>
  <si>
    <t>G12をアクティブセルにする</t>
    <phoneticPr fontId="2"/>
  </si>
  <si>
    <t>B12をアクティブセルにする</t>
    <phoneticPr fontId="2"/>
  </si>
  <si>
    <t>右クリックの　貼り付けオプション　の中から　値　をクリックする</t>
    <rPh sb="0" eb="1">
      <t>ミギ</t>
    </rPh>
    <rPh sb="7" eb="8">
      <t>ハ</t>
    </rPh>
    <rPh sb="9" eb="10">
      <t>ツ</t>
    </rPh>
    <rPh sb="18" eb="19">
      <t>ナカ</t>
    </rPh>
    <rPh sb="22" eb="23">
      <t>アタイ</t>
    </rPh>
    <phoneticPr fontId="2"/>
  </si>
  <si>
    <t>次の文字をG12へコピーしなさい。</t>
    <rPh sb="0" eb="1">
      <t>ツギ</t>
    </rPh>
    <rPh sb="2" eb="4">
      <t>モジ</t>
    </rPh>
    <phoneticPr fontId="2"/>
  </si>
  <si>
    <t>ただし、書式のみコピーするものとする。</t>
    <rPh sb="4" eb="6">
      <t>ショシキ</t>
    </rPh>
    <phoneticPr fontId="2"/>
  </si>
  <si>
    <t>B12をアクティブセルにする</t>
    <phoneticPr fontId="2"/>
  </si>
  <si>
    <t>G12をアクティブセルにする</t>
    <phoneticPr fontId="2"/>
  </si>
  <si>
    <t>かきく</t>
    <phoneticPr fontId="2"/>
  </si>
  <si>
    <t>右クリック　貼り付けオプション　の中から　書式設定　をクリックする</t>
    <rPh sb="0" eb="1">
      <t>ミギ</t>
    </rPh>
    <rPh sb="6" eb="7">
      <t>ハ</t>
    </rPh>
    <rPh sb="8" eb="9">
      <t>ツ</t>
    </rPh>
    <rPh sb="17" eb="18">
      <t>ナカ</t>
    </rPh>
    <rPh sb="21" eb="23">
      <t>ショシキ</t>
    </rPh>
    <rPh sb="23" eb="25">
      <t>セッテイ</t>
    </rPh>
    <phoneticPr fontId="2"/>
  </si>
  <si>
    <t>C9をアクティブセルにする</t>
    <phoneticPr fontId="2"/>
  </si>
  <si>
    <t>＝を入力　→C7をクリック　→+を押す　→C8をクリックする</t>
    <rPh sb="2" eb="4">
      <t>ニュウリョク</t>
    </rPh>
    <rPh sb="18" eb="19">
      <t>オ</t>
    </rPh>
    <phoneticPr fontId="2"/>
  </si>
  <si>
    <t>C10をアクティブセルにする</t>
    <phoneticPr fontId="2"/>
  </si>
  <si>
    <t>＝SUM(　を入力　→　C8からC9のセルを範囲選択　→　）　を入力する</t>
    <rPh sb="8" eb="10">
      <t>ニュウリョク</t>
    </rPh>
    <rPh sb="23" eb="25">
      <t>ハンイ</t>
    </rPh>
    <rPh sb="25" eb="27">
      <t>センタク</t>
    </rPh>
    <rPh sb="32" eb="34">
      <t>ニュウリョク</t>
    </rPh>
    <phoneticPr fontId="2"/>
  </si>
  <si>
    <t>＝AVERAGE(　を入力　→　C8からC9のセルを範囲選択　→　）　を入力する</t>
    <rPh sb="12" eb="14">
      <t>ニュウリョク</t>
    </rPh>
    <rPh sb="27" eb="29">
      <t>ハンイ</t>
    </rPh>
    <rPh sb="29" eb="31">
      <t>センタク</t>
    </rPh>
    <rPh sb="36" eb="38">
      <t>ニュウリョク</t>
    </rPh>
    <phoneticPr fontId="2"/>
  </si>
  <si>
    <t>C12をアクティブセルにする</t>
    <phoneticPr fontId="2"/>
  </si>
  <si>
    <t>＝COUNTA(　を入力　→　C7からC11を範囲選択　→　）　を入力する</t>
    <rPh sb="11" eb="13">
      <t>ニュウリョク</t>
    </rPh>
    <rPh sb="24" eb="26">
      <t>ハンイ</t>
    </rPh>
    <rPh sb="26" eb="28">
      <t>センタク</t>
    </rPh>
    <rPh sb="34" eb="36">
      <t>ニュウリョク</t>
    </rPh>
    <phoneticPr fontId="2"/>
  </si>
  <si>
    <t>C14をアクティブセルにする</t>
    <phoneticPr fontId="2"/>
  </si>
  <si>
    <t>＝COUNT(　を入力　→　C8からC13までを範囲選択　→　）を入力する</t>
    <rPh sb="10" eb="12">
      <t>ニュウリョク</t>
    </rPh>
    <rPh sb="25" eb="27">
      <t>ハンイ</t>
    </rPh>
    <rPh sb="27" eb="29">
      <t>センタク</t>
    </rPh>
    <rPh sb="34" eb="36">
      <t>ニュウリョク</t>
    </rPh>
    <phoneticPr fontId="2"/>
  </si>
  <si>
    <t>＝MAX(　を入力　→　C9からC11を範囲選択　→　）を入力する</t>
    <rPh sb="8" eb="10">
      <t>ニュウリョク</t>
    </rPh>
    <rPh sb="21" eb="23">
      <t>ハンイ</t>
    </rPh>
    <rPh sb="23" eb="25">
      <t>センタク</t>
    </rPh>
    <rPh sb="30" eb="32">
      <t>ニュウリョク</t>
    </rPh>
    <phoneticPr fontId="2"/>
  </si>
  <si>
    <t>手順２で入力した数式をD12へオートフィルでコピーする</t>
    <rPh sb="0" eb="2">
      <t>テジュン</t>
    </rPh>
    <rPh sb="4" eb="6">
      <t>ニュウリョク</t>
    </rPh>
    <rPh sb="8" eb="10">
      <t>スウシキ</t>
    </rPh>
    <phoneticPr fontId="2"/>
  </si>
  <si>
    <t>＝MIN(　を入力　→　C9からC11を範囲選択　→　）を入力する</t>
    <rPh sb="8" eb="10">
      <t>ニュウリョク</t>
    </rPh>
    <rPh sb="21" eb="23">
      <t>ハンイ</t>
    </rPh>
    <rPh sb="23" eb="25">
      <t>センタク</t>
    </rPh>
    <rPh sb="30" eb="32">
      <t>ニュウリョク</t>
    </rPh>
    <phoneticPr fontId="2"/>
  </si>
  <si>
    <t>手順４で入力した数式をD13へオートフィルでコピーする</t>
    <rPh sb="0" eb="2">
      <t>テジュン</t>
    </rPh>
    <rPh sb="4" eb="6">
      <t>ニュウリョク</t>
    </rPh>
    <rPh sb="8" eb="10">
      <t>スウシキ</t>
    </rPh>
    <phoneticPr fontId="2"/>
  </si>
  <si>
    <t>ポイント！</t>
    <phoneticPr fontId="2"/>
  </si>
  <si>
    <t>○○が　この範囲の中で　何番目（「0」か「1」）</t>
    <rPh sb="6" eb="8">
      <t>ハンイ</t>
    </rPh>
    <rPh sb="9" eb="10">
      <t>ナカ</t>
    </rPh>
    <rPh sb="12" eb="15">
      <t>ナンバンメ</t>
    </rPh>
    <phoneticPr fontId="2"/>
  </si>
  <si>
    <t>項目名に（％）が付いているので　*100を式に入れる。</t>
    <rPh sb="0" eb="2">
      <t>コウモク</t>
    </rPh>
    <rPh sb="2" eb="3">
      <t>メイ</t>
    </rPh>
    <rPh sb="8" eb="9">
      <t>ツ</t>
    </rPh>
    <rPh sb="21" eb="22">
      <t>シキ</t>
    </rPh>
    <rPh sb="23" eb="24">
      <t>イ</t>
    </rPh>
    <phoneticPr fontId="2"/>
  </si>
  <si>
    <t>四捨五入　という文字があるので　ROUND関数を使用する。</t>
    <rPh sb="0" eb="4">
      <t>シシャゴニュウ</t>
    </rPh>
    <rPh sb="8" eb="10">
      <t>モジ</t>
    </rPh>
    <rPh sb="21" eb="23">
      <t>カンスウ</t>
    </rPh>
    <rPh sb="24" eb="26">
      <t>シヨウ</t>
    </rPh>
    <phoneticPr fontId="2"/>
  </si>
  <si>
    <t>桁数は　小数点第1位までなので「1」を指定する。</t>
    <rPh sb="0" eb="2">
      <t>ケタスウ</t>
    </rPh>
    <rPh sb="4" eb="7">
      <t>ショウスウテン</t>
    </rPh>
    <rPh sb="7" eb="8">
      <t>ダイ</t>
    </rPh>
    <rPh sb="9" eb="10">
      <t>イ</t>
    </rPh>
    <rPh sb="19" eb="21">
      <t>シテイ</t>
    </rPh>
    <phoneticPr fontId="2"/>
  </si>
  <si>
    <t>項目に　（％）が無いので　*100は式に入れない！</t>
    <rPh sb="0" eb="2">
      <t>コウモク</t>
    </rPh>
    <rPh sb="8" eb="9">
      <t>ナ</t>
    </rPh>
    <rPh sb="18" eb="19">
      <t>シキ</t>
    </rPh>
    <rPh sb="20" eb="21">
      <t>イ</t>
    </rPh>
    <phoneticPr fontId="2"/>
  </si>
  <si>
    <t>求めた数値を　％表示にして　小数点第1位まで表示する！</t>
    <rPh sb="0" eb="1">
      <t>モト</t>
    </rPh>
    <rPh sb="3" eb="5">
      <t>スウチ</t>
    </rPh>
    <rPh sb="8" eb="10">
      <t>ヒョウジ</t>
    </rPh>
    <rPh sb="14" eb="17">
      <t>ショウスウテン</t>
    </rPh>
    <rPh sb="17" eb="18">
      <t>ダイ</t>
    </rPh>
    <rPh sb="19" eb="20">
      <t>イ</t>
    </rPh>
    <rPh sb="22" eb="24">
      <t>ヒョウジ</t>
    </rPh>
    <phoneticPr fontId="2"/>
  </si>
  <si>
    <t>項目名に（％）がないので　*100は付けない</t>
    <rPh sb="0" eb="2">
      <t>コウモク</t>
    </rPh>
    <rPh sb="2" eb="3">
      <t>メイ</t>
    </rPh>
    <rPh sb="18" eb="19">
      <t>ツ</t>
    </rPh>
    <phoneticPr fontId="2"/>
  </si>
  <si>
    <t>四捨五入　の文字があるので　ROUND関数を使用</t>
    <rPh sb="0" eb="4">
      <t>シシャゴニュウ</t>
    </rPh>
    <rPh sb="6" eb="8">
      <t>モジ</t>
    </rPh>
    <rPh sb="19" eb="21">
      <t>カンスウ</t>
    </rPh>
    <rPh sb="22" eb="24">
      <t>シヨウ</t>
    </rPh>
    <phoneticPr fontId="2"/>
  </si>
  <si>
    <t>数値に　％　が付くので、桁数は　+2をして　「3」を指定する</t>
    <rPh sb="0" eb="2">
      <t>スウチ</t>
    </rPh>
    <rPh sb="7" eb="8">
      <t>ツ</t>
    </rPh>
    <rPh sb="12" eb="14">
      <t>ケタスウ</t>
    </rPh>
    <rPh sb="26" eb="28">
      <t>シテイ</t>
    </rPh>
    <phoneticPr fontId="2"/>
  </si>
  <si>
    <t>*100は必要ない</t>
    <rPh sb="5" eb="7">
      <t>ヒツヨウ</t>
    </rPh>
    <phoneticPr fontId="2"/>
  </si>
  <si>
    <t>桁数は　+2をして「3」を指定する。</t>
    <rPh sb="0" eb="2">
      <t>ケタスウ</t>
    </rPh>
    <rPh sb="13" eb="15">
      <t>シテイ</t>
    </rPh>
    <phoneticPr fontId="2"/>
  </si>
  <si>
    <t>*100を付ける</t>
  </si>
  <si>
    <t>*100を付けない</t>
  </si>
  <si>
    <t>「2」</t>
  </si>
  <si>
    <t>数値データのみの件数</t>
  </si>
  <si>
    <t>文字も含むデータの件数</t>
  </si>
  <si>
    <t>手順だけ解説しておきます。</t>
    <rPh sb="0" eb="2">
      <t>テジュン</t>
    </rPh>
    <rPh sb="4" eb="6">
      <t>カイセツ</t>
    </rPh>
    <phoneticPr fontId="2"/>
  </si>
  <si>
    <t>その中で、　「計算が嫌いで・・・」とか「関数がわからないから嫌だ」と</t>
    <rPh sb="2" eb="3">
      <t>ナカ</t>
    </rPh>
    <rPh sb="7" eb="9">
      <t>ケイサン</t>
    </rPh>
    <rPh sb="10" eb="11">
      <t>キラ</t>
    </rPh>
    <rPh sb="20" eb="22">
      <t>カンスウ</t>
    </rPh>
    <rPh sb="30" eb="31">
      <t>イヤ</t>
    </rPh>
    <phoneticPr fontId="2"/>
  </si>
  <si>
    <t>言われる方が少なからずいました。</t>
    <rPh sb="0" eb="1">
      <t>イ</t>
    </rPh>
    <rPh sb="4" eb="5">
      <t>カタ</t>
    </rPh>
    <rPh sb="6" eb="7">
      <t>スク</t>
    </rPh>
    <phoneticPr fontId="2"/>
  </si>
  <si>
    <t>私はそのような方たちに　こう言うようにしています。</t>
    <rPh sb="0" eb="1">
      <t>ワタシ</t>
    </rPh>
    <rPh sb="7" eb="8">
      <t>カタ</t>
    </rPh>
    <rPh sb="14" eb="15">
      <t>イ</t>
    </rPh>
    <phoneticPr fontId="2"/>
  </si>
  <si>
    <t>「計算はパソコンがしてくれますよ」　「わからない関数は使わなくて良いんですよ」　と。</t>
    <rPh sb="1" eb="3">
      <t>ケイサン</t>
    </rPh>
    <rPh sb="24" eb="26">
      <t>カンスウ</t>
    </rPh>
    <rPh sb="27" eb="28">
      <t>ツカ</t>
    </rPh>
    <rPh sb="32" eb="33">
      <t>イ</t>
    </rPh>
    <phoneticPr fontId="2"/>
  </si>
  <si>
    <t>この問題集の中でも　書きましたが　関数は通常の一般会計等の業務でよく使う計算が</t>
    <rPh sb="2" eb="5">
      <t>モンダイシュウ</t>
    </rPh>
    <rPh sb="6" eb="7">
      <t>ナカ</t>
    </rPh>
    <rPh sb="10" eb="11">
      <t>カ</t>
    </rPh>
    <rPh sb="17" eb="19">
      <t>カンスウ</t>
    </rPh>
    <rPh sb="20" eb="22">
      <t>ツウジョウ</t>
    </rPh>
    <rPh sb="23" eb="25">
      <t>イッパン</t>
    </rPh>
    <rPh sb="25" eb="27">
      <t>カイケイ</t>
    </rPh>
    <rPh sb="27" eb="28">
      <t>トウ</t>
    </rPh>
    <rPh sb="29" eb="31">
      <t>ギョウム</t>
    </rPh>
    <rPh sb="34" eb="35">
      <t>ツカ</t>
    </rPh>
    <rPh sb="36" eb="38">
      <t>ケイサン</t>
    </rPh>
    <phoneticPr fontId="2"/>
  </si>
  <si>
    <t>関数は作業効率を上げたり　正確性を向上させるための１つの道具にすぎません。</t>
    <rPh sb="0" eb="2">
      <t>カンスウ</t>
    </rPh>
    <rPh sb="3" eb="5">
      <t>サギョウ</t>
    </rPh>
    <rPh sb="5" eb="7">
      <t>コウリツ</t>
    </rPh>
    <rPh sb="8" eb="9">
      <t>ア</t>
    </rPh>
    <rPh sb="13" eb="16">
      <t>セイカクセイ</t>
    </rPh>
    <rPh sb="17" eb="19">
      <t>コウジョウ</t>
    </rPh>
    <rPh sb="28" eb="30">
      <t>ドウグ</t>
    </rPh>
    <phoneticPr fontId="2"/>
  </si>
  <si>
    <t>そのような道具を取り出して　「嫌い！」　と思うのであれば　使わなければいいだけの話です。</t>
    <rPh sb="5" eb="7">
      <t>ドウグ</t>
    </rPh>
    <rPh sb="8" eb="9">
      <t>ト</t>
    </rPh>
    <rPh sb="10" eb="11">
      <t>ダ</t>
    </rPh>
    <rPh sb="15" eb="16">
      <t>キラ</t>
    </rPh>
    <rPh sb="21" eb="22">
      <t>オモ</t>
    </rPh>
    <rPh sb="29" eb="30">
      <t>ツカ</t>
    </rPh>
    <rPh sb="40" eb="41">
      <t>ハナシ</t>
    </rPh>
    <phoneticPr fontId="2"/>
  </si>
  <si>
    <t>ただ、使わないということは　自分で”苦労”を選択していることになります。</t>
    <rPh sb="3" eb="4">
      <t>ツカ</t>
    </rPh>
    <rPh sb="14" eb="16">
      <t>ジブン</t>
    </rPh>
    <rPh sb="18" eb="20">
      <t>クロウ</t>
    </rPh>
    <rPh sb="22" eb="24">
      <t>センタク</t>
    </rPh>
    <phoneticPr fontId="2"/>
  </si>
  <si>
    <t>関数が使えるようになれば　楽（ﾗｸ）して作業ができることになりますね。</t>
    <rPh sb="0" eb="2">
      <t>カンスウ</t>
    </rPh>
    <rPh sb="3" eb="4">
      <t>ツカ</t>
    </rPh>
    <rPh sb="13" eb="14">
      <t>ラク</t>
    </rPh>
    <rPh sb="20" eb="22">
      <t>サギョウ</t>
    </rPh>
    <phoneticPr fontId="2"/>
  </si>
  <si>
    <t>考えてしまいがちですが　それが理解できたらどんなことが可能になるのか　や　どんなことに生かされるのかを</t>
    <rPh sb="0" eb="1">
      <t>カンガ</t>
    </rPh>
    <rPh sb="15" eb="17">
      <t>リカイ</t>
    </rPh>
    <rPh sb="27" eb="29">
      <t>カノウ</t>
    </rPh>
    <rPh sb="43" eb="44">
      <t>イ</t>
    </rPh>
    <phoneticPr fontId="2"/>
  </si>
  <si>
    <t>想像しながら勉強すると　ヤル気が出てきますよ。</t>
    <rPh sb="0" eb="2">
      <t>ソウゾウ</t>
    </rPh>
    <rPh sb="6" eb="8">
      <t>ベンキョウ</t>
    </rPh>
    <rPh sb="14" eb="15">
      <t>キ</t>
    </rPh>
    <rPh sb="16" eb="17">
      <t>デ</t>
    </rPh>
    <phoneticPr fontId="2"/>
  </si>
  <si>
    <t>簡略化されたものです。</t>
    <rPh sb="0" eb="2">
      <t>カンリャク</t>
    </rPh>
    <rPh sb="2" eb="3">
      <t>カ</t>
    </rPh>
    <phoneticPr fontId="2"/>
  </si>
  <si>
    <t>『なんだ　このマスメは！！』</t>
    <phoneticPr fontId="2"/>
  </si>
  <si>
    <t>『関数がこんなにあっても使えないよ…』</t>
    <rPh sb="1" eb="3">
      <t>カンスウ</t>
    </rPh>
    <rPh sb="12" eb="13">
      <t>ツカ</t>
    </rPh>
    <phoneticPr fontId="2"/>
  </si>
  <si>
    <t>『グラフの範囲の取り方がわからない…』</t>
    <rPh sb="5" eb="7">
      <t>ハンイ</t>
    </rPh>
    <rPh sb="8" eb="9">
      <t>ト</t>
    </rPh>
    <rPh sb="10" eb="11">
      <t>カタ</t>
    </rPh>
    <phoneticPr fontId="2"/>
  </si>
  <si>
    <t>など　とにかくわからないことが多かったことを思い出します。</t>
    <rPh sb="15" eb="16">
      <t>オオ</t>
    </rPh>
    <rPh sb="22" eb="23">
      <t>オモ</t>
    </rPh>
    <rPh sb="24" eb="25">
      <t>ダ</t>
    </rPh>
    <phoneticPr fontId="2"/>
  </si>
  <si>
    <t>私も　エクセルの初見は良いイメージがありませんでした。</t>
    <rPh sb="0" eb="1">
      <t>ワタシ</t>
    </rPh>
    <rPh sb="8" eb="10">
      <t>ショケン</t>
    </rPh>
    <rPh sb="11" eb="12">
      <t>イ</t>
    </rPh>
    <phoneticPr fontId="2"/>
  </si>
  <si>
    <t>ところが、参考書やテキストを使って表作成やグラフ作成をしていくと</t>
    <rPh sb="5" eb="8">
      <t>サンコウショ</t>
    </rPh>
    <rPh sb="14" eb="15">
      <t>ツカ</t>
    </rPh>
    <rPh sb="17" eb="18">
      <t>ヒョウ</t>
    </rPh>
    <rPh sb="18" eb="20">
      <t>サクセイ</t>
    </rPh>
    <rPh sb="24" eb="26">
      <t>サクセイ</t>
    </rPh>
    <phoneticPr fontId="2"/>
  </si>
  <si>
    <t>『結局　使う関数って限られているんだな～』</t>
    <rPh sb="1" eb="3">
      <t>ケッキョク</t>
    </rPh>
    <rPh sb="4" eb="5">
      <t>ツカ</t>
    </rPh>
    <rPh sb="6" eb="8">
      <t>カンスウ</t>
    </rPh>
    <rPh sb="10" eb="11">
      <t>カギ</t>
    </rPh>
    <phoneticPr fontId="2"/>
  </si>
  <si>
    <t>『よく使う関数は　繰り返し使っているうちに覚えているじゃん！』</t>
    <rPh sb="3" eb="4">
      <t>ツカ</t>
    </rPh>
    <rPh sb="5" eb="7">
      <t>カンスウ</t>
    </rPh>
    <rPh sb="9" eb="10">
      <t>ク</t>
    </rPh>
    <rPh sb="11" eb="12">
      <t>カエ</t>
    </rPh>
    <rPh sb="13" eb="14">
      <t>ツカ</t>
    </rPh>
    <rPh sb="21" eb="22">
      <t>オボ</t>
    </rPh>
    <phoneticPr fontId="2"/>
  </si>
  <si>
    <t>『このグラフの種類では　ここに注意すればＯＫだ。』</t>
    <rPh sb="7" eb="9">
      <t>シュルイ</t>
    </rPh>
    <rPh sb="15" eb="17">
      <t>チュウイ</t>
    </rPh>
    <phoneticPr fontId="2"/>
  </si>
  <si>
    <t>と　経験値がたまることで　理解が深まっていきました。</t>
    <rPh sb="2" eb="4">
      <t>ケイケン</t>
    </rPh>
    <rPh sb="4" eb="5">
      <t>チ</t>
    </rPh>
    <rPh sb="13" eb="15">
      <t>リカイ</t>
    </rPh>
    <rPh sb="16" eb="17">
      <t>フカ</t>
    </rPh>
    <phoneticPr fontId="2"/>
  </si>
  <si>
    <t>”あなたにも出来る”　なんて宣伝はよくありますが、</t>
    <rPh sb="6" eb="8">
      <t>デキ</t>
    </rPh>
    <rPh sb="14" eb="16">
      <t>センデン</t>
    </rPh>
    <phoneticPr fontId="2"/>
  </si>
  <si>
    <t>それは　当たり前のことなんです。　やれば出来るんです。やらないから出来ないんです。</t>
    <rPh sb="4" eb="5">
      <t>ア</t>
    </rPh>
    <rPh sb="7" eb="8">
      <t>マエ</t>
    </rPh>
    <rPh sb="20" eb="22">
      <t>デキ</t>
    </rPh>
    <rPh sb="33" eb="35">
      <t>デキ</t>
    </rPh>
    <phoneticPr fontId="2"/>
  </si>
  <si>
    <t>出来ないことを　”嫌い”　と思うのではなく</t>
    <rPh sb="0" eb="2">
      <t>デキ</t>
    </rPh>
    <rPh sb="9" eb="10">
      <t>キラ</t>
    </rPh>
    <rPh sb="14" eb="15">
      <t>オモ</t>
    </rPh>
    <phoneticPr fontId="2"/>
  </si>
  <si>
    <t>出来たときに”こんなことが出来るようになる”　”あんな作業がもっと簡単になるんだ”　のように</t>
    <rPh sb="0" eb="2">
      <t>デキ</t>
    </rPh>
    <rPh sb="13" eb="15">
      <t>デキ</t>
    </rPh>
    <rPh sb="27" eb="29">
      <t>サギョウ</t>
    </rPh>
    <rPh sb="33" eb="35">
      <t>カンタン</t>
    </rPh>
    <phoneticPr fontId="2"/>
  </si>
  <si>
    <t>目の前にある結果だけを求めずに、　その先にある効率を求めてみましょう。</t>
    <rPh sb="0" eb="1">
      <t>メ</t>
    </rPh>
    <rPh sb="2" eb="3">
      <t>マエ</t>
    </rPh>
    <rPh sb="6" eb="8">
      <t>ケッカ</t>
    </rPh>
    <rPh sb="11" eb="12">
      <t>モト</t>
    </rPh>
    <rPh sb="19" eb="20">
      <t>サキ</t>
    </rPh>
    <rPh sb="23" eb="25">
      <t>コウリツ</t>
    </rPh>
    <rPh sb="26" eb="27">
      <t>モト</t>
    </rPh>
    <phoneticPr fontId="2"/>
  </si>
  <si>
    <t>だってそうでしょ？　あなたが足止めをした関数や作業って他の人だってきっと足止めをくらっているんです。</t>
    <rPh sb="14" eb="15">
      <t>アシ</t>
    </rPh>
    <rPh sb="15" eb="16">
      <t>ド</t>
    </rPh>
    <rPh sb="20" eb="22">
      <t>カンスウ</t>
    </rPh>
    <rPh sb="23" eb="25">
      <t>サギョウ</t>
    </rPh>
    <rPh sb="27" eb="28">
      <t>ホカ</t>
    </rPh>
    <rPh sb="29" eb="30">
      <t>ヒト</t>
    </rPh>
    <rPh sb="36" eb="37">
      <t>アシ</t>
    </rPh>
    <rPh sb="37" eb="38">
      <t>ド</t>
    </rPh>
    <phoneticPr fontId="2"/>
  </si>
  <si>
    <t>みんなサーッと理解できるんだったら　パソコン教室や訓練なんてものは存在意味が無くなってしまうのですから。</t>
    <rPh sb="7" eb="9">
      <t>リカイ</t>
    </rPh>
    <rPh sb="22" eb="24">
      <t>キョウシツ</t>
    </rPh>
    <rPh sb="25" eb="27">
      <t>クンレン</t>
    </rPh>
    <rPh sb="33" eb="35">
      <t>ソンザイ</t>
    </rPh>
    <rPh sb="35" eb="37">
      <t>イミ</t>
    </rPh>
    <rPh sb="38" eb="39">
      <t>ナ</t>
    </rPh>
    <phoneticPr fontId="2"/>
  </si>
  <si>
    <t>最後に　振り向いたとき　少しでも高い所にいたいですね。</t>
    <rPh sb="0" eb="2">
      <t>サイゴ</t>
    </rPh>
    <rPh sb="4" eb="5">
      <t>フ</t>
    </rPh>
    <rPh sb="6" eb="7">
      <t>ム</t>
    </rPh>
    <rPh sb="12" eb="13">
      <t>スコ</t>
    </rPh>
    <rPh sb="16" eb="17">
      <t>タカ</t>
    </rPh>
    <rPh sb="18" eb="19">
      <t>トコロ</t>
    </rPh>
    <phoneticPr fontId="2"/>
  </si>
  <si>
    <t>あなたが乗り越えてきた小さな壁や　大きな壁は　最終的にはあなたの武器になっているはずですよ。</t>
    <rPh sb="4" eb="5">
      <t>ノ</t>
    </rPh>
    <rPh sb="6" eb="7">
      <t>コ</t>
    </rPh>
    <rPh sb="11" eb="12">
      <t>チイ</t>
    </rPh>
    <rPh sb="14" eb="15">
      <t>カベ</t>
    </rPh>
    <rPh sb="17" eb="18">
      <t>オオ</t>
    </rPh>
    <rPh sb="20" eb="21">
      <t>カベ</t>
    </rPh>
    <rPh sb="23" eb="26">
      <t>サイシュウテキ</t>
    </rPh>
    <rPh sb="32" eb="34">
      <t>ブキ</t>
    </rPh>
    <phoneticPr fontId="2"/>
  </si>
  <si>
    <t>目標達成率（%)=　今回の売り上げ　/　目標額　*100</t>
    <rPh sb="0" eb="2">
      <t>モクヒョウ</t>
    </rPh>
    <rPh sb="2" eb="4">
      <t>タッセイ</t>
    </rPh>
    <rPh sb="4" eb="5">
      <t>リツ</t>
    </rPh>
    <rPh sb="10" eb="12">
      <t>コンカイ</t>
    </rPh>
    <rPh sb="13" eb="14">
      <t>ウ</t>
    </rPh>
    <rPh sb="15" eb="16">
      <t>ア</t>
    </rPh>
    <rPh sb="20" eb="23">
      <t>モクヒョウガク</t>
    </rPh>
    <phoneticPr fontId="2"/>
  </si>
  <si>
    <t>エクセルに限らず　InternetもＷＯＲＤも　わからないことや知らないことにぶち当たると”嫌い”“苦手”と</t>
    <rPh sb="5" eb="6">
      <t>カギ</t>
    </rPh>
    <rPh sb="32" eb="33">
      <t>シ</t>
    </rPh>
    <rPh sb="41" eb="42">
      <t>ア</t>
    </rPh>
    <rPh sb="46" eb="47">
      <t>キラ</t>
    </rPh>
    <rPh sb="50" eb="52">
      <t>ニガテ</t>
    </rPh>
    <phoneticPr fontId="2"/>
  </si>
  <si>
    <t>=ROUNDDOWN(・・・*0.08,0)</t>
    <phoneticPr fontId="2"/>
  </si>
  <si>
    <t>←ボタンを使ってフィルターを利用する</t>
    <rPh sb="5" eb="6">
      <t>ツカ</t>
    </rPh>
    <rPh sb="14" eb="16">
      <t>リヨウ</t>
    </rPh>
    <phoneticPr fontId="2"/>
  </si>
  <si>
    <t>↑目標を含まない</t>
    <rPh sb="1" eb="3">
      <t>モクヒョウ</t>
    </rPh>
    <rPh sb="4" eb="5">
      <t>フク</t>
    </rPh>
    <phoneticPr fontId="2"/>
  </si>
  <si>
    <t>↑構成比（％）＝個の売上/全体の売上*100</t>
    <rPh sb="1" eb="4">
      <t>コウセイヒ</t>
    </rPh>
    <rPh sb="8" eb="9">
      <t>コ</t>
    </rPh>
    <rPh sb="10" eb="12">
      <t>ウリアゲ</t>
    </rPh>
    <rPh sb="13" eb="15">
      <t>ゼンタイ</t>
    </rPh>
    <rPh sb="16" eb="18">
      <t>ウリアゲ</t>
    </rPh>
    <phoneticPr fontId="2"/>
  </si>
  <si>
    <t>↑達成率（％）＝合計/目標*100　をROUNDUPでくるみます。</t>
    <rPh sb="1" eb="4">
      <t>タッセイリツ</t>
    </rPh>
    <rPh sb="8" eb="10">
      <t>ゴウケイ</t>
    </rPh>
    <rPh sb="11" eb="13">
      <t>モクヒョウ</t>
    </rPh>
    <phoneticPr fontId="2"/>
  </si>
  <si>
    <t>今までに多くの生徒さんを　見てきました。</t>
    <rPh sb="0" eb="1">
      <t>イマ</t>
    </rPh>
    <rPh sb="4" eb="5">
      <t>オオ</t>
    </rPh>
    <rPh sb="7" eb="9">
      <t>セイト</t>
    </rPh>
    <rPh sb="13" eb="14">
      <t>ミ</t>
    </rPh>
    <phoneticPr fontId="2"/>
  </si>
  <si>
    <t>あなたがのぼった階段は　1段1段ですが　数ヶ月後には何段になるんでしょうね？</t>
    <rPh sb="8" eb="10">
      <t>カイダン</t>
    </rPh>
    <rPh sb="13" eb="14">
      <t>ダン</t>
    </rPh>
    <rPh sb="15" eb="16">
      <t>ダン</t>
    </rPh>
    <rPh sb="20" eb="21">
      <t>スウ</t>
    </rPh>
    <rPh sb="22" eb="24">
      <t>ゲツゴ</t>
    </rPh>
    <rPh sb="26" eb="28">
      <t>ナンダン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</si>
</sst>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
    <numFmt numFmtId="177" formatCode="#,##0.0;[Red]\-#,##0.0"/>
    <numFmt numFmtId="178" formatCode="0.0_ "/>
    <numFmt numFmtId="179" formatCode="0.0%"/>
  </numFmts>
  <fonts count="1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20"/>
      <name val="ＭＳ Ｐゴシック"/>
      <family val="3"/>
      <charset val="128"/>
    </font>
    <font>
      <b/>
      <sz val="11"/>
      <color indexed="10"/>
      <name val="ＭＳ Ｐゴシック"/>
      <family val="3"/>
      <charset val="128"/>
    </font>
    <font>
      <b/>
      <sz val="11"/>
      <color indexed="13"/>
      <name val="ＭＳ Ｐゴシック"/>
      <family val="3"/>
      <charset val="128"/>
    </font>
    <font>
      <sz val="11"/>
      <color indexed="8"/>
      <name val="ＭＳ Ｐゴシック"/>
      <family val="3"/>
      <charset val="128"/>
    </font>
    <font>
      <b/>
      <sz val="12"/>
      <name val="ＭＳ Ｐゴシック"/>
      <family val="3"/>
      <charset val="128"/>
    </font>
    <font>
      <b/>
      <sz val="14"/>
      <name val="ＭＳ Ｐゴシック"/>
      <family val="3"/>
      <charset val="128"/>
    </font>
    <font>
      <sz val="16"/>
      <name val="ＭＳ Ｐゴシック"/>
      <family val="3"/>
      <charset val="128"/>
    </font>
    <font>
      <b/>
      <sz val="11"/>
      <color indexed="56"/>
      <name val="ＭＳ Ｐゴシック"/>
      <family val="3"/>
      <charset val="128"/>
    </font>
    <font>
      <sz val="11"/>
      <color indexed="13"/>
      <name val="ＭＳ Ｐゴシック"/>
      <family val="3"/>
      <charset val="128"/>
    </font>
    <font>
      <b/>
      <sz val="11"/>
      <color indexed="16"/>
      <name val="ＭＳ Ｐゴシック"/>
      <family val="3"/>
      <charset val="128"/>
    </font>
    <font>
      <sz val="14"/>
      <name val="ＭＳ Ｐゴシック"/>
      <family val="3"/>
      <charset val="128"/>
    </font>
    <font>
      <b/>
      <sz val="14"/>
      <color indexed="10"/>
      <name val="ＭＳ Ｐゴシック"/>
      <family val="3"/>
      <charset val="128"/>
    </font>
    <font>
      <b/>
      <sz val="12"/>
      <color rgb="FFFF0000"/>
      <name val="ＭＳ Ｐゴシック"/>
      <family val="3"/>
      <charset val="128"/>
    </font>
    <font>
      <b/>
      <sz val="11"/>
      <color rgb="FFFF0000"/>
      <name val="ＭＳ Ｐゴシック"/>
      <family val="3"/>
      <charset val="128"/>
    </font>
  </fonts>
  <fills count="9">
    <fill>
      <patternFill patternType="none"/>
    </fill>
    <fill>
      <patternFill patternType="gray125"/>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22"/>
        <bgColor indexed="64"/>
      </patternFill>
    </fill>
    <fill>
      <patternFill patternType="solid">
        <fgColor indexed="22"/>
        <bgColor indexed="24"/>
      </patternFill>
    </fill>
    <fill>
      <patternFill patternType="solid">
        <fgColor indexed="42"/>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21"/>
      </left>
      <right style="thin">
        <color indexed="21"/>
      </right>
      <top style="medium">
        <color indexed="21"/>
      </top>
      <bottom style="thin">
        <color indexed="21"/>
      </bottom>
      <diagonal/>
    </border>
    <border>
      <left style="thin">
        <color indexed="21"/>
      </left>
      <right style="thin">
        <color indexed="21"/>
      </right>
      <top style="medium">
        <color indexed="21"/>
      </top>
      <bottom style="thin">
        <color indexed="21"/>
      </bottom>
      <diagonal/>
    </border>
    <border>
      <left style="thin">
        <color indexed="21"/>
      </left>
      <right/>
      <top style="medium">
        <color indexed="21"/>
      </top>
      <bottom style="thin">
        <color indexed="21"/>
      </bottom>
      <diagonal/>
    </border>
    <border>
      <left style="thin">
        <color indexed="21"/>
      </left>
      <right style="medium">
        <color indexed="21"/>
      </right>
      <top style="medium">
        <color indexed="21"/>
      </top>
      <bottom style="thin">
        <color indexed="21"/>
      </bottom>
      <diagonal/>
    </border>
    <border>
      <left style="medium">
        <color indexed="21"/>
      </left>
      <right style="thin">
        <color indexed="21"/>
      </right>
      <top style="thin">
        <color indexed="21"/>
      </top>
      <bottom style="thin">
        <color indexed="21"/>
      </bottom>
      <diagonal/>
    </border>
    <border>
      <left style="thin">
        <color indexed="21"/>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thin">
        <color indexed="21"/>
      </left>
      <right style="medium">
        <color indexed="21"/>
      </right>
      <top style="thin">
        <color indexed="21"/>
      </top>
      <bottom style="thin">
        <color indexed="21"/>
      </bottom>
      <diagonal/>
    </border>
    <border>
      <left style="medium">
        <color indexed="21"/>
      </left>
      <right style="thin">
        <color indexed="21"/>
      </right>
      <top/>
      <bottom style="medium">
        <color indexed="21"/>
      </bottom>
      <diagonal/>
    </border>
    <border>
      <left style="thin">
        <color indexed="21"/>
      </left>
      <right style="thin">
        <color indexed="21"/>
      </right>
      <top/>
      <bottom style="medium">
        <color indexed="21"/>
      </bottom>
      <diagonal/>
    </border>
    <border>
      <left style="thin">
        <color indexed="21"/>
      </left>
      <right/>
      <top/>
      <bottom style="medium">
        <color indexed="21"/>
      </bottom>
      <diagonal/>
    </border>
    <border>
      <left style="thin">
        <color indexed="21"/>
      </left>
      <right style="medium">
        <color indexed="21"/>
      </right>
      <top/>
      <bottom style="medium">
        <color indexed="21"/>
      </bottom>
      <diagonal/>
    </border>
    <border diagonalDown="1">
      <left style="thin">
        <color indexed="64"/>
      </left>
      <right style="thin">
        <color indexed="64"/>
      </right>
      <top style="thin">
        <color indexed="64"/>
      </top>
      <bottom style="double">
        <color indexed="64"/>
      </bottom>
      <diagonal style="thin">
        <color indexed="64"/>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s>
  <cellStyleXfs count="5">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cellStyleXfs>
  <cellXfs count="102">
    <xf numFmtId="0" fontId="0" fillId="0" borderId="0" xfId="0">
      <alignment vertical="center"/>
    </xf>
    <xf numFmtId="0" fontId="0" fillId="2" borderId="0" xfId="0" applyFill="1">
      <alignment vertical="center"/>
    </xf>
    <xf numFmtId="0" fontId="3" fillId="0" borderId="1" xfId="0" applyFont="1" applyBorder="1" applyAlignment="1">
      <alignment horizontal="center" vertical="center"/>
    </xf>
    <xf numFmtId="0" fontId="3" fillId="2" borderId="0" xfId="0" applyFont="1" applyFill="1" applyAlignment="1">
      <alignment horizontal="center" vertical="center"/>
    </xf>
    <xf numFmtId="0" fontId="0" fillId="3" borderId="0" xfId="0" applyFill="1">
      <alignment vertical="center"/>
    </xf>
    <xf numFmtId="0" fontId="0" fillId="0" borderId="1" xfId="0" applyBorder="1">
      <alignment vertical="center"/>
    </xf>
    <xf numFmtId="0" fontId="0" fillId="4" borderId="1" xfId="0" applyFill="1" applyBorder="1">
      <alignment vertical="center"/>
    </xf>
    <xf numFmtId="0" fontId="0" fillId="0" borderId="1" xfId="0" applyBorder="1" applyAlignment="1">
      <alignment horizontal="center" vertical="center"/>
    </xf>
    <xf numFmtId="0" fontId="0" fillId="8" borderId="1" xfId="0" applyFill="1" applyBorder="1" applyAlignment="1">
      <alignment horizontal="center" vertical="center"/>
    </xf>
    <xf numFmtId="0" fontId="0" fillId="8" borderId="1" xfId="0" applyFill="1" applyBorder="1">
      <alignment vertical="center"/>
    </xf>
    <xf numFmtId="0" fontId="3" fillId="0" borderId="0" xfId="0" applyFont="1" applyAlignment="1">
      <alignment horizontal="center" vertical="center"/>
    </xf>
    <xf numFmtId="0" fontId="16" fillId="0" borderId="0" xfId="0" applyFont="1">
      <alignment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lignment vertical="center"/>
    </xf>
    <xf numFmtId="0" fontId="0" fillId="8" borderId="2" xfId="0" applyFill="1" applyBorder="1">
      <alignment vertical="center"/>
    </xf>
    <xf numFmtId="0" fontId="0" fillId="8" borderId="3" xfId="0" applyFill="1" applyBorder="1">
      <alignment vertical="center"/>
    </xf>
    <xf numFmtId="2" fontId="0" fillId="8" borderId="1" xfId="0" applyNumberFormat="1" applyFill="1" applyBorder="1">
      <alignment vertical="center"/>
    </xf>
    <xf numFmtId="176" fontId="0" fillId="0" borderId="1" xfId="0" applyNumberFormat="1" applyBorder="1">
      <alignment vertical="center"/>
    </xf>
    <xf numFmtId="176" fontId="0" fillId="0" borderId="3" xfId="0" applyNumberFormat="1" applyBorder="1">
      <alignment vertical="center"/>
    </xf>
    <xf numFmtId="176" fontId="0" fillId="0" borderId="2" xfId="0" applyNumberFormat="1" applyBorder="1">
      <alignment vertical="center"/>
    </xf>
    <xf numFmtId="0" fontId="0" fillId="0" borderId="2" xfId="0" applyBorder="1">
      <alignment vertical="center"/>
    </xf>
    <xf numFmtId="0" fontId="0" fillId="8" borderId="3" xfId="0" applyFill="1" applyBorder="1" applyAlignment="1">
      <alignment horizontal="center" vertical="center"/>
    </xf>
    <xf numFmtId="38" fontId="0" fillId="0" borderId="1" xfId="2" applyFont="1" applyBorder="1">
      <alignment vertical="center"/>
    </xf>
    <xf numFmtId="0" fontId="3" fillId="8" borderId="1" xfId="0" applyFont="1" applyFill="1" applyBorder="1" applyAlignment="1">
      <alignment horizontal="center" vertical="center"/>
    </xf>
    <xf numFmtId="0" fontId="17" fillId="0" borderId="0" xfId="0" applyFont="1">
      <alignment vertical="center"/>
    </xf>
    <xf numFmtId="0" fontId="17" fillId="0" borderId="0" xfId="0" applyFont="1" applyAlignment="1">
      <alignment horizontal="center" vertical="center"/>
    </xf>
    <xf numFmtId="56" fontId="0" fillId="0" borderId="1" xfId="0" applyNumberFormat="1" applyBorder="1">
      <alignment vertical="center"/>
    </xf>
    <xf numFmtId="0" fontId="10" fillId="8" borderId="5" xfId="0" applyFont="1" applyFill="1" applyBorder="1">
      <alignment vertical="center"/>
    </xf>
    <xf numFmtId="0" fontId="0" fillId="5" borderId="1" xfId="0" applyFill="1" applyBorder="1" applyAlignment="1">
      <alignment horizontal="center"/>
    </xf>
    <xf numFmtId="0" fontId="0" fillId="0" borderId="1" xfId="0" applyBorder="1" applyAlignment="1"/>
    <xf numFmtId="0" fontId="3" fillId="0" borderId="0" xfId="0" applyFont="1">
      <alignment vertical="center"/>
    </xf>
    <xf numFmtId="38" fontId="0" fillId="0" borderId="1" xfId="2" applyFont="1" applyBorder="1" applyAlignment="1"/>
    <xf numFmtId="0" fontId="0" fillId="8" borderId="0" xfId="0" applyFill="1">
      <alignment vertical="center"/>
    </xf>
    <xf numFmtId="0" fontId="0" fillId="0" borderId="1" xfId="0" applyBorder="1" applyAlignment="1">
      <alignment horizontal="right" vertical="center"/>
    </xf>
    <xf numFmtId="0" fontId="0" fillId="0" borderId="0" xfId="0" applyAlignment="1"/>
    <xf numFmtId="0" fontId="0" fillId="0" borderId="0" xfId="0" applyAlignment="1">
      <alignment horizontal="right"/>
    </xf>
    <xf numFmtId="0" fontId="13" fillId="6"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7" fillId="0" borderId="10" xfId="0" applyFont="1" applyBorder="1" applyAlignment="1"/>
    <xf numFmtId="0" fontId="7" fillId="0" borderId="11" xfId="0" applyFont="1" applyBorder="1" applyAlignment="1">
      <alignment horizontal="right"/>
    </xf>
    <xf numFmtId="0" fontId="7" fillId="0" borderId="12" xfId="0" applyFont="1" applyBorder="1" applyAlignment="1">
      <alignment horizontal="right"/>
    </xf>
    <xf numFmtId="0" fontId="7" fillId="0" borderId="13" xfId="0" applyFont="1" applyBorder="1" applyAlignment="1">
      <alignment horizontal="right"/>
    </xf>
    <xf numFmtId="0" fontId="7" fillId="0" borderId="14" xfId="0" applyFont="1" applyBorder="1" applyAlignment="1"/>
    <xf numFmtId="0" fontId="7" fillId="0" borderId="15" xfId="0" applyFont="1" applyBorder="1" applyAlignment="1">
      <alignment horizontal="right"/>
    </xf>
    <xf numFmtId="0" fontId="7" fillId="0" borderId="16" xfId="0" applyFont="1" applyBorder="1" applyAlignment="1">
      <alignment horizontal="right"/>
    </xf>
    <xf numFmtId="0" fontId="7" fillId="0" borderId="17" xfId="0" applyFont="1" applyBorder="1" applyAlignment="1">
      <alignment horizontal="right"/>
    </xf>
    <xf numFmtId="0" fontId="7" fillId="0" borderId="0" xfId="0" applyFont="1" applyAlignment="1"/>
    <xf numFmtId="38" fontId="1" fillId="0" borderId="1" xfId="2" applyFont="1" applyBorder="1" applyAlignment="1">
      <alignment vertical="center"/>
    </xf>
    <xf numFmtId="0" fontId="3" fillId="7" borderId="2" xfId="4" applyFont="1" applyFill="1" applyBorder="1" applyAlignment="1">
      <alignment horizontal="center" vertical="center"/>
    </xf>
    <xf numFmtId="38" fontId="1" fillId="0" borderId="2" xfId="2" applyFont="1" applyBorder="1" applyAlignment="1">
      <alignment vertical="center"/>
    </xf>
    <xf numFmtId="0" fontId="3" fillId="7" borderId="1" xfId="4" applyFont="1" applyFill="1" applyBorder="1" applyAlignment="1">
      <alignment horizontal="center" vertical="center"/>
    </xf>
    <xf numFmtId="0" fontId="3" fillId="7" borderId="3" xfId="4" applyFont="1" applyFill="1" applyBorder="1" applyAlignment="1">
      <alignment horizontal="center" vertical="center"/>
    </xf>
    <xf numFmtId="38" fontId="1" fillId="0" borderId="3" xfId="2" applyFont="1" applyBorder="1" applyAlignment="1">
      <alignment vertical="center"/>
    </xf>
    <xf numFmtId="0" fontId="8" fillId="7" borderId="3" xfId="4" applyFont="1" applyFill="1" applyBorder="1" applyAlignment="1">
      <alignment horizontal="center" vertical="center"/>
    </xf>
    <xf numFmtId="0" fontId="8" fillId="7" borderId="18" xfId="4" applyFont="1" applyFill="1" applyBorder="1" applyAlignment="1">
      <alignment horizontal="center" vertical="center"/>
    </xf>
    <xf numFmtId="38" fontId="1" fillId="8" borderId="3" xfId="2" applyFont="1" applyFill="1" applyBorder="1" applyAlignment="1">
      <alignment vertical="center"/>
    </xf>
    <xf numFmtId="38" fontId="1" fillId="8" borderId="2" xfId="2" applyFont="1" applyFill="1" applyBorder="1" applyAlignment="1">
      <alignment vertical="center"/>
    </xf>
    <xf numFmtId="38" fontId="1" fillId="8" borderId="1" xfId="2" applyFont="1" applyFill="1" applyBorder="1" applyAlignment="1">
      <alignment vertical="center"/>
    </xf>
    <xf numFmtId="0" fontId="3" fillId="0" borderId="1" xfId="0" applyFont="1" applyBorder="1" applyAlignment="1">
      <alignment horizontal="center" shrinkToFit="1"/>
    </xf>
    <xf numFmtId="0" fontId="0" fillId="0" borderId="1" xfId="0" applyBorder="1" applyAlignment="1">
      <alignment horizontal="left" vertical="center" wrapText="1" shrinkToFit="1"/>
    </xf>
    <xf numFmtId="0" fontId="0" fillId="0" borderId="1" xfId="0" applyBorder="1" applyAlignment="1">
      <alignment horizontal="center" shrinkToFit="1"/>
    </xf>
    <xf numFmtId="0" fontId="0" fillId="0" borderId="0" xfId="0" applyAlignment="1">
      <alignment horizontal="center" vertical="center"/>
    </xf>
    <xf numFmtId="0" fontId="0" fillId="0" borderId="0" xfId="0" applyAlignment="1">
      <alignment shrinkToFit="1"/>
    </xf>
    <xf numFmtId="0" fontId="0" fillId="0" borderId="0" xfId="0" applyAlignment="1">
      <alignment horizontal="left" vertical="center" wrapText="1" shrinkToFit="1"/>
    </xf>
    <xf numFmtId="0" fontId="14" fillId="0" borderId="0" xfId="0" applyFont="1">
      <alignment vertical="center"/>
    </xf>
    <xf numFmtId="0" fontId="0" fillId="0" borderId="0" xfId="0" quotePrefix="1">
      <alignment vertical="center"/>
    </xf>
    <xf numFmtId="38" fontId="1" fillId="8" borderId="1" xfId="2" applyFont="1" applyFill="1" applyBorder="1">
      <alignment vertical="center"/>
    </xf>
    <xf numFmtId="0" fontId="3" fillId="0" borderId="0" xfId="0" quotePrefix="1" applyFont="1">
      <alignment vertical="center"/>
    </xf>
    <xf numFmtId="176" fontId="0" fillId="8" borderId="1" xfId="0" applyNumberFormat="1" applyFill="1" applyBorder="1">
      <alignment vertical="center"/>
    </xf>
    <xf numFmtId="177" fontId="1" fillId="8" borderId="1" xfId="2" applyNumberFormat="1" applyFont="1" applyFill="1" applyBorder="1">
      <alignment vertical="center"/>
    </xf>
    <xf numFmtId="177" fontId="1" fillId="8" borderId="3" xfId="2" applyNumberFormat="1" applyFont="1" applyFill="1" applyBorder="1">
      <alignment vertical="center"/>
    </xf>
    <xf numFmtId="177" fontId="1" fillId="8" borderId="2" xfId="2" applyNumberFormat="1" applyFont="1" applyFill="1" applyBorder="1">
      <alignment vertical="center"/>
    </xf>
    <xf numFmtId="176" fontId="0" fillId="8" borderId="3" xfId="0" applyNumberFormat="1" applyFill="1" applyBorder="1">
      <alignment vertical="center"/>
    </xf>
    <xf numFmtId="176" fontId="0" fillId="8" borderId="2" xfId="0" applyNumberFormat="1" applyFill="1" applyBorder="1">
      <alignment vertical="center"/>
    </xf>
    <xf numFmtId="179" fontId="1" fillId="8" borderId="1" xfId="1" applyNumberFormat="1" applyFont="1" applyFill="1" applyBorder="1">
      <alignment vertical="center"/>
    </xf>
    <xf numFmtId="179" fontId="1" fillId="8" borderId="3" xfId="1" applyNumberFormat="1" applyFont="1" applyFill="1" applyBorder="1">
      <alignment vertical="center"/>
    </xf>
    <xf numFmtId="179" fontId="1" fillId="8" borderId="2" xfId="1" applyNumberFormat="1" applyFont="1" applyFill="1" applyBorder="1">
      <alignment vertical="center"/>
    </xf>
    <xf numFmtId="176" fontId="7" fillId="8" borderId="11" xfId="0" applyNumberFormat="1" applyFont="1" applyFill="1" applyBorder="1" applyAlignment="1">
      <alignment horizontal="right"/>
    </xf>
    <xf numFmtId="176" fontId="7" fillId="8" borderId="12" xfId="0" applyNumberFormat="1" applyFont="1" applyFill="1" applyBorder="1" applyAlignment="1">
      <alignment horizontal="right"/>
    </xf>
    <xf numFmtId="176" fontId="7" fillId="8" borderId="13" xfId="0" applyNumberFormat="1" applyFont="1" applyFill="1" applyBorder="1" applyAlignment="1">
      <alignment horizontal="right"/>
    </xf>
    <xf numFmtId="176" fontId="7" fillId="8" borderId="15" xfId="0" applyNumberFormat="1" applyFont="1" applyFill="1" applyBorder="1" applyAlignment="1">
      <alignment horizontal="right"/>
    </xf>
    <xf numFmtId="176" fontId="7" fillId="8" borderId="16" xfId="0" applyNumberFormat="1" applyFont="1" applyFill="1" applyBorder="1" applyAlignment="1">
      <alignment horizontal="right"/>
    </xf>
    <xf numFmtId="176" fontId="7" fillId="8" borderId="17" xfId="0" applyNumberFormat="1" applyFont="1" applyFill="1" applyBorder="1" applyAlignment="1">
      <alignment horizontal="right"/>
    </xf>
    <xf numFmtId="178" fontId="1" fillId="8" borderId="2" xfId="4" applyNumberFormat="1" applyFill="1" applyBorder="1">
      <alignment vertical="center"/>
    </xf>
    <xf numFmtId="178" fontId="1" fillId="8" borderId="3" xfId="4" applyNumberFormat="1" applyFill="1" applyBorder="1">
      <alignment vertical="center"/>
    </xf>
    <xf numFmtId="38" fontId="1" fillId="8" borderId="22" xfId="2" applyFont="1" applyFill="1" applyBorder="1" applyAlignment="1">
      <alignment vertical="center"/>
    </xf>
    <xf numFmtId="0" fontId="0" fillId="0" borderId="23" xfId="0" applyBorder="1" applyAlignment="1">
      <alignment horizontal="left" vertical="center"/>
    </xf>
    <xf numFmtId="6" fontId="4" fillId="8" borderId="19" xfId="3" applyFont="1" applyFill="1" applyBorder="1" applyAlignment="1">
      <alignment horizontal="center" vertical="center"/>
    </xf>
    <xf numFmtId="0" fontId="0" fillId="0" borderId="4"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shrinkToFit="1"/>
    </xf>
    <xf numFmtId="0" fontId="3" fillId="0" borderId="1" xfId="0" applyFont="1" applyBorder="1" applyAlignment="1">
      <alignment horizontal="center" vertical="center"/>
    </xf>
    <xf numFmtId="0" fontId="0" fillId="8" borderId="1" xfId="0" applyFill="1" applyBorder="1" applyAlignment="1" applyProtection="1">
      <alignment horizontal="center" vertical="center"/>
      <protection locked="0"/>
    </xf>
    <xf numFmtId="0" fontId="3" fillId="0" borderId="1" xfId="0" applyFont="1" applyBorder="1" applyAlignment="1">
      <alignment horizontal="center" shrinkToFit="1"/>
    </xf>
  </cellXfs>
  <cellStyles count="5">
    <cellStyle name="パーセント" xfId="1" builtinId="5"/>
    <cellStyle name="桁区切り" xfId="2" builtinId="6"/>
    <cellStyle name="通貨" xfId="3" builtinId="7"/>
    <cellStyle name="標準" xfId="0" builtinId="0"/>
    <cellStyle name="標準_4と５日目復習"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charts/_rels/chart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ja-JP" altLang="en-US" sz="1400"/>
              <a:t>月別最高最低気温の推移</a:t>
            </a:r>
            <a:endParaRPr lang="ja-JP" sz="1400"/>
          </a:p>
        </c:rich>
      </c:tx>
      <c:overlay val="0"/>
    </c:title>
    <c:autoTitleDeleted val="0"/>
    <c:plotArea>
      <c:layout>
        <c:manualLayout>
          <c:layoutTarget val="inner"/>
          <c:xMode val="edge"/>
          <c:yMode val="edge"/>
          <c:x val="6.8474094281521888E-2"/>
          <c:y val="0.17792441588973157"/>
          <c:w val="0.90842879285758571"/>
          <c:h val="0.61786483744746634"/>
        </c:manualLayout>
      </c:layout>
      <c:lineChart>
        <c:grouping val="standard"/>
        <c:varyColors val="0"/>
        <c:ser>
          <c:idx val="0"/>
          <c:order val="0"/>
          <c:tx>
            <c:strRef>
              <c:f>'11'!$C$9</c:f>
              <c:strCache>
                <c:ptCount val="1"/>
                <c:pt idx="0">
                  <c:v>最高気温</c:v>
                </c:pt>
              </c:strCache>
            </c:strRef>
          </c:tx>
          <c:dLbls>
            <c:dLbl>
              <c:idx val="0"/>
              <c:layout>
                <c:manualLayout>
                  <c:x val="-8.6614173228346455E-2"/>
                  <c:y val="-4.7913949406630921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B6A-47BF-8A2C-0F787D46E978}"/>
                </c:ext>
              </c:extLst>
            </c:dLbl>
            <c:dLbl>
              <c:idx val="1"/>
              <c:layout>
                <c:manualLayout>
                  <c:x val="-4.6719160104986876E-2"/>
                  <c:y val="-8.4723765357551162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B6A-47BF-8A2C-0F787D46E978}"/>
                </c:ext>
              </c:extLst>
            </c:dLbl>
            <c:dLbl>
              <c:idx val="2"/>
              <c:layout>
                <c:manualLayout>
                  <c:x val="-4.0419947506561679E-2"/>
                  <c:y val="-6.8363847157142166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B6A-47BF-8A2C-0F787D46E978}"/>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'11'!$B$10:$B$12</c:f>
              <c:strCache>
                <c:ptCount val="3"/>
                <c:pt idx="0">
                  <c:v>4月</c:v>
                </c:pt>
                <c:pt idx="1">
                  <c:v>5月</c:v>
                </c:pt>
                <c:pt idx="2">
                  <c:v>6月</c:v>
                </c:pt>
              </c:strCache>
            </c:strRef>
          </c:cat>
          <c:val>
            <c:numRef>
              <c:f>'11'!$C$10:$C$12</c:f>
              <c:numCache>
                <c:formatCode>General</c:formatCode>
                <c:ptCount val="3"/>
                <c:pt idx="0">
                  <c:v>19.600000000000001</c:v>
                </c:pt>
                <c:pt idx="1">
                  <c:v>22.4</c:v>
                </c:pt>
                <c:pt idx="2">
                  <c:v>28.6</c:v>
                </c:pt>
              </c:numCache>
            </c:numRef>
          </c:val>
          <c:smooth val="0"/>
          <c:extLst>
            <c:ext xmlns:c16="http://schemas.microsoft.com/office/drawing/2014/chart" uri="{C3380CC4-5D6E-409C-BE32-E72D297353CC}">
              <c16:uniqueId val="{00000003-BB6A-47BF-8A2C-0F787D46E978}"/>
            </c:ext>
          </c:extLst>
        </c:ser>
        <c:ser>
          <c:idx val="1"/>
          <c:order val="1"/>
          <c:tx>
            <c:strRef>
              <c:f>'11'!$D$9</c:f>
              <c:strCache>
                <c:ptCount val="1"/>
                <c:pt idx="0">
                  <c:v>最低気温</c:v>
                </c:pt>
              </c:strCache>
            </c:strRef>
          </c:tx>
          <c:dLbls>
            <c:dLbl>
              <c:idx val="0"/>
              <c:layout>
                <c:manualLayout>
                  <c:x val="-4.7165395664124664E-2"/>
                  <c:y val="-6.0183888056937668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B6A-47BF-8A2C-0F787D46E978}"/>
                </c:ext>
              </c:extLst>
            </c:dLbl>
            <c:dLbl>
              <c:idx val="1"/>
              <c:layout>
                <c:manualLayout>
                  <c:x val="-3.0367495401657469E-2"/>
                  <c:y val="-8.8813744907653341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B6A-47BF-8A2C-0F787D46E978}"/>
                </c:ext>
              </c:extLst>
            </c:dLbl>
            <c:dLbl>
              <c:idx val="2"/>
              <c:layout>
                <c:manualLayout>
                  <c:x val="1.5826730320127307E-2"/>
                  <c:y val="-3.1554031206221925E-2"/>
                </c:manualLayout>
              </c:layout>
              <c:spPr/>
              <c:txPr>
                <a:bodyPr/>
                <a:lstStyle/>
                <a:p>
                  <a:pPr>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B6A-47BF-8A2C-0F787D46E978}"/>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'11'!$B$10:$B$12</c:f>
              <c:strCache>
                <c:ptCount val="3"/>
                <c:pt idx="0">
                  <c:v>4月</c:v>
                </c:pt>
                <c:pt idx="1">
                  <c:v>5月</c:v>
                </c:pt>
                <c:pt idx="2">
                  <c:v>6月</c:v>
                </c:pt>
              </c:strCache>
            </c:strRef>
          </c:cat>
          <c:val>
            <c:numRef>
              <c:f>'11'!$D$10:$D$12</c:f>
              <c:numCache>
                <c:formatCode>General</c:formatCode>
                <c:ptCount val="3"/>
                <c:pt idx="0">
                  <c:v>4.2</c:v>
                </c:pt>
                <c:pt idx="1">
                  <c:v>6.8</c:v>
                </c:pt>
                <c:pt idx="2">
                  <c:v>5.9</c:v>
                </c:pt>
              </c:numCache>
            </c:numRef>
          </c:val>
          <c:smooth val="0"/>
          <c:extLst>
            <c:ext xmlns:c16="http://schemas.microsoft.com/office/drawing/2014/chart" uri="{C3380CC4-5D6E-409C-BE32-E72D297353CC}">
              <c16:uniqueId val="{00000007-BB6A-47BF-8A2C-0F787D46E978}"/>
            </c:ext>
          </c:extLst>
        </c:ser>
        <c:dLbls>
          <c:showLegendKey val="0"/>
          <c:showVal val="0"/>
          <c:showCatName val="0"/>
          <c:showSerName val="0"/>
          <c:showPercent val="0"/>
          <c:showBubbleSize val="0"/>
        </c:dLbls>
        <c:marker val="1"/>
        <c:smooth val="0"/>
        <c:axId val="386687544"/>
        <c:axId val="1"/>
      </c:lineChart>
      <c:catAx>
        <c:axId val="386687544"/>
        <c:scaling>
          <c:orientation val="minMax"/>
        </c:scaling>
        <c:delete val="0"/>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0" vert="horz"/>
              <a:lstStyle/>
              <a:p>
                <a:pPr>
                  <a:defRPr/>
                </a:pPr>
                <a:r>
                  <a:rPr lang="ja-JP"/>
                  <a:t>単位：℃</a:t>
                </a:r>
              </a:p>
            </c:rich>
          </c:tx>
          <c:layout>
            <c:manualLayout>
              <c:xMode val="edge"/>
              <c:yMode val="edge"/>
              <c:x val="3.5695538057742782E-2"/>
              <c:y val="9.0128657230729603E-2"/>
            </c:manualLayout>
          </c:layout>
          <c:overlay val="0"/>
        </c:title>
        <c:numFmt formatCode="General" sourceLinked="1"/>
        <c:majorTickMark val="out"/>
        <c:minorTickMark val="none"/>
        <c:tickLblPos val="nextTo"/>
        <c:crossAx val="386687544"/>
        <c:crosses val="autoZero"/>
        <c:crossBetween val="between"/>
      </c:valAx>
    </c:plotArea>
    <c:legend>
      <c:legendPos val="b"/>
      <c:overlay val="0"/>
    </c:legend>
    <c:plotVisOnly val="1"/>
    <c:dispBlanksAs val="gap"/>
    <c:showDLblsOverMax val="0"/>
  </c:chart>
  <c:txPr>
    <a:bodyPr/>
    <a:lstStyle/>
    <a:p>
      <a:pPr>
        <a:defRPr sz="1100"/>
      </a:pPr>
      <a:endParaRPr lang="ja-JP"/>
    </a:p>
  </c:txPr>
  <c:printSettings>
    <c:headerFooter/>
    <c:pageMargins b="0.75" l="0.7" r="0.7" t="0.75" header="0.3" footer="0.3"/>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ja-JP" sz="1400"/>
              <a:t>血液型別構成比</a:t>
            </a:r>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D241-4394-B059-63B955A4552E}"/>
              </c:ext>
            </c:extLst>
          </c:dPt>
          <c:dPt>
            <c:idx val="1"/>
            <c:bubble3D val="0"/>
            <c:extLst>
              <c:ext xmlns:c16="http://schemas.microsoft.com/office/drawing/2014/chart" uri="{C3380CC4-5D6E-409C-BE32-E72D297353CC}">
                <c16:uniqueId val="{00000001-D241-4394-B059-63B955A4552E}"/>
              </c:ext>
            </c:extLst>
          </c:dPt>
          <c:dPt>
            <c:idx val="2"/>
            <c:bubble3D val="0"/>
            <c:extLst>
              <c:ext xmlns:c16="http://schemas.microsoft.com/office/drawing/2014/chart" uri="{C3380CC4-5D6E-409C-BE32-E72D297353CC}">
                <c16:uniqueId val="{00000002-D241-4394-B059-63B955A4552E}"/>
              </c:ext>
            </c:extLst>
          </c:dPt>
          <c:dPt>
            <c:idx val="3"/>
            <c:bubble3D val="0"/>
            <c:extLst>
              <c:ext xmlns:c16="http://schemas.microsoft.com/office/drawing/2014/chart" uri="{C3380CC4-5D6E-409C-BE32-E72D297353CC}">
                <c16:uniqueId val="{00000003-D241-4394-B059-63B955A4552E}"/>
              </c:ext>
            </c:extLst>
          </c:dPt>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'18'!$B$12:$B$15</c:f>
              <c:strCache>
                <c:ptCount val="4"/>
                <c:pt idx="0">
                  <c:v>A</c:v>
                </c:pt>
                <c:pt idx="1">
                  <c:v>B</c:v>
                </c:pt>
                <c:pt idx="2">
                  <c:v>O</c:v>
                </c:pt>
                <c:pt idx="3">
                  <c:v>AB</c:v>
                </c:pt>
              </c:strCache>
            </c:strRef>
          </c:cat>
          <c:val>
            <c:numRef>
              <c:f>'18'!$C$12:$C$15</c:f>
              <c:numCache>
                <c:formatCode>General</c:formatCode>
                <c:ptCount val="4"/>
                <c:pt idx="0">
                  <c:v>58</c:v>
                </c:pt>
                <c:pt idx="1">
                  <c:v>16</c:v>
                </c:pt>
                <c:pt idx="2">
                  <c:v>28</c:v>
                </c:pt>
                <c:pt idx="3">
                  <c:v>7</c:v>
                </c:pt>
              </c:numCache>
            </c:numRef>
          </c:val>
          <c:extLst>
            <c:ext xmlns:c16="http://schemas.microsoft.com/office/drawing/2014/chart" uri="{C3380CC4-5D6E-409C-BE32-E72D297353CC}">
              <c16:uniqueId val="{00000004-D241-4394-B059-63B955A4552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txPr>
    <a:bodyPr/>
    <a:lstStyle/>
    <a:p>
      <a:pPr>
        <a:defRPr sz="11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ja-JP" sz="1400"/>
              <a:t>中間テスト</a:t>
            </a:r>
          </a:p>
        </c:rich>
      </c:tx>
      <c:overlay val="0"/>
    </c:title>
    <c:autoTitleDeleted val="0"/>
    <c:plotArea>
      <c:layout>
        <c:manualLayout>
          <c:layoutTarget val="inner"/>
          <c:xMode val="edge"/>
          <c:yMode val="edge"/>
          <c:x val="9.698697694635304E-2"/>
          <c:y val="0.14216509700993257"/>
          <c:w val="0.74593343029573533"/>
          <c:h val="0.77336884360043234"/>
        </c:manualLayout>
      </c:layout>
      <c:barChart>
        <c:barDir val="col"/>
        <c:grouping val="stacked"/>
        <c:varyColors val="0"/>
        <c:ser>
          <c:idx val="0"/>
          <c:order val="0"/>
          <c:tx>
            <c:strRef>
              <c:f>'22'!$C$14</c:f>
              <c:strCache>
                <c:ptCount val="1"/>
                <c:pt idx="0">
                  <c:v>知識科目</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'22'!$B$15:$B$19</c:f>
              <c:strCache>
                <c:ptCount val="5"/>
                <c:pt idx="0">
                  <c:v>高木</c:v>
                </c:pt>
                <c:pt idx="1">
                  <c:v>高橋</c:v>
                </c:pt>
                <c:pt idx="2">
                  <c:v>高杢</c:v>
                </c:pt>
                <c:pt idx="3">
                  <c:v>高沢</c:v>
                </c:pt>
                <c:pt idx="4">
                  <c:v>高田</c:v>
                </c:pt>
              </c:strCache>
            </c:strRef>
          </c:cat>
          <c:val>
            <c:numRef>
              <c:f>'22'!$C$15:$C$19</c:f>
              <c:numCache>
                <c:formatCode>General</c:formatCode>
                <c:ptCount val="5"/>
                <c:pt idx="0">
                  <c:v>100</c:v>
                </c:pt>
                <c:pt idx="1">
                  <c:v>84</c:v>
                </c:pt>
                <c:pt idx="2">
                  <c:v>68</c:v>
                </c:pt>
                <c:pt idx="3">
                  <c:v>80</c:v>
                </c:pt>
                <c:pt idx="4">
                  <c:v>65</c:v>
                </c:pt>
              </c:numCache>
            </c:numRef>
          </c:val>
          <c:extLst>
            <c:ext xmlns:c16="http://schemas.microsoft.com/office/drawing/2014/chart" uri="{C3380CC4-5D6E-409C-BE32-E72D297353CC}">
              <c16:uniqueId val="{00000000-B0E8-4B03-A614-AA80B679DA05}"/>
            </c:ext>
          </c:extLst>
        </c:ser>
        <c:ser>
          <c:idx val="1"/>
          <c:order val="1"/>
          <c:tx>
            <c:strRef>
              <c:f>'22'!$D$14</c:f>
              <c:strCache>
                <c:ptCount val="1"/>
                <c:pt idx="0">
                  <c:v>実技点数</c:v>
                </c:pt>
              </c:strCache>
            </c:strRef>
          </c:tx>
          <c:invertIfNegative val="0"/>
          <c:dLbls>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'22'!$B$15:$B$19</c:f>
              <c:strCache>
                <c:ptCount val="5"/>
                <c:pt idx="0">
                  <c:v>高木</c:v>
                </c:pt>
                <c:pt idx="1">
                  <c:v>高橋</c:v>
                </c:pt>
                <c:pt idx="2">
                  <c:v>高杢</c:v>
                </c:pt>
                <c:pt idx="3">
                  <c:v>高沢</c:v>
                </c:pt>
                <c:pt idx="4">
                  <c:v>高田</c:v>
                </c:pt>
              </c:strCache>
            </c:strRef>
          </c:cat>
          <c:val>
            <c:numRef>
              <c:f>'22'!$D$15:$D$19</c:f>
              <c:numCache>
                <c:formatCode>General</c:formatCode>
                <c:ptCount val="5"/>
                <c:pt idx="0">
                  <c:v>58</c:v>
                </c:pt>
                <c:pt idx="1">
                  <c:v>72</c:v>
                </c:pt>
                <c:pt idx="2">
                  <c:v>72</c:v>
                </c:pt>
                <c:pt idx="3">
                  <c:v>85</c:v>
                </c:pt>
                <c:pt idx="4">
                  <c:v>48</c:v>
                </c:pt>
              </c:numCache>
            </c:numRef>
          </c:val>
          <c:extLst>
            <c:ext xmlns:c16="http://schemas.microsoft.com/office/drawing/2014/chart" uri="{C3380CC4-5D6E-409C-BE32-E72D297353CC}">
              <c16:uniqueId val="{00000001-B0E8-4B03-A614-AA80B679DA05}"/>
            </c:ext>
          </c:extLst>
        </c:ser>
        <c:dLbls>
          <c:showLegendKey val="0"/>
          <c:showVal val="0"/>
          <c:showCatName val="0"/>
          <c:showSerName val="0"/>
          <c:showPercent val="0"/>
          <c:showBubbleSize val="0"/>
        </c:dLbls>
        <c:gapWidth val="150"/>
        <c:overlap val="100"/>
        <c:axId val="388617480"/>
        <c:axId val="1"/>
      </c:barChart>
      <c:catAx>
        <c:axId val="388617480"/>
        <c:scaling>
          <c:orientation val="minMax"/>
        </c:scaling>
        <c:delete val="0"/>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0" vert="horz"/>
              <a:lstStyle/>
              <a:p>
                <a:pPr>
                  <a:defRPr/>
                </a:pPr>
                <a:r>
                  <a:rPr lang="ja-JP"/>
                  <a:t>単位：ポイント</a:t>
                </a:r>
              </a:p>
            </c:rich>
          </c:tx>
          <c:layout>
            <c:manualLayout>
              <c:xMode val="edge"/>
              <c:yMode val="edge"/>
              <c:x val="6.3694267515923567E-2"/>
              <c:y val="6.4797231228449381E-2"/>
            </c:manualLayout>
          </c:layout>
          <c:overlay val="0"/>
        </c:title>
        <c:numFmt formatCode="General" sourceLinked="1"/>
        <c:majorTickMark val="out"/>
        <c:minorTickMark val="none"/>
        <c:tickLblPos val="nextTo"/>
        <c:crossAx val="388617480"/>
        <c:crosses val="autoZero"/>
        <c:crossBetween val="between"/>
      </c:valAx>
    </c:plotArea>
    <c:legend>
      <c:legendPos val="r"/>
      <c:overlay val="0"/>
    </c:legend>
    <c:plotVisOnly val="1"/>
    <c:dispBlanksAs val="gap"/>
    <c:showDLblsOverMax val="0"/>
  </c:chart>
  <c:txPr>
    <a:bodyPr/>
    <a:lstStyle/>
    <a:p>
      <a:pPr>
        <a:defRPr sz="11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男女比較</a:t>
            </a:r>
          </a:p>
        </c:rich>
      </c:tx>
      <c:overlay val="0"/>
    </c:title>
    <c:autoTitleDeleted val="0"/>
    <c:plotArea>
      <c:layout/>
      <c:barChart>
        <c:barDir val="bar"/>
        <c:grouping val="percentStacked"/>
        <c:varyColors val="0"/>
        <c:ser>
          <c:idx val="0"/>
          <c:order val="0"/>
          <c:tx>
            <c:strRef>
              <c:f>'27'!$C$14</c:f>
              <c:strCache>
                <c:ptCount val="1"/>
                <c:pt idx="0">
                  <c:v>男性売上金額</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'27'!$B$15:$B$24</c:f>
              <c:strCache>
                <c:ptCount val="10"/>
                <c:pt idx="0">
                  <c:v>家電</c:v>
                </c:pt>
                <c:pt idx="1">
                  <c:v>食品</c:v>
                </c:pt>
                <c:pt idx="2">
                  <c:v>生活雑貨</c:v>
                </c:pt>
                <c:pt idx="3">
                  <c:v>衣類</c:v>
                </c:pt>
                <c:pt idx="4">
                  <c:v>バッグ</c:v>
                </c:pt>
                <c:pt idx="5">
                  <c:v>アクセサリー</c:v>
                </c:pt>
                <c:pt idx="6">
                  <c:v>コスメ</c:v>
                </c:pt>
                <c:pt idx="7">
                  <c:v>ステーショナリー</c:v>
                </c:pt>
                <c:pt idx="8">
                  <c:v>ヘルスケア</c:v>
                </c:pt>
                <c:pt idx="9">
                  <c:v>その他</c:v>
                </c:pt>
              </c:strCache>
            </c:strRef>
          </c:cat>
          <c:val>
            <c:numRef>
              <c:f>'27'!$C$15:$C$24</c:f>
              <c:numCache>
                <c:formatCode>#,##0_);[Red]\(#,##0\)</c:formatCode>
                <c:ptCount val="10"/>
                <c:pt idx="0">
                  <c:v>450200</c:v>
                </c:pt>
                <c:pt idx="1">
                  <c:v>69900</c:v>
                </c:pt>
                <c:pt idx="2">
                  <c:v>254300</c:v>
                </c:pt>
                <c:pt idx="3">
                  <c:v>150200</c:v>
                </c:pt>
                <c:pt idx="4">
                  <c:v>243900</c:v>
                </c:pt>
                <c:pt idx="5">
                  <c:v>50000</c:v>
                </c:pt>
                <c:pt idx="6">
                  <c:v>25000</c:v>
                </c:pt>
                <c:pt idx="7">
                  <c:v>154270</c:v>
                </c:pt>
                <c:pt idx="8">
                  <c:v>290500</c:v>
                </c:pt>
                <c:pt idx="9">
                  <c:v>250600</c:v>
                </c:pt>
              </c:numCache>
            </c:numRef>
          </c:val>
          <c:extLst>
            <c:ext xmlns:c16="http://schemas.microsoft.com/office/drawing/2014/chart" uri="{C3380CC4-5D6E-409C-BE32-E72D297353CC}">
              <c16:uniqueId val="{00000000-B8BD-4C8A-A3C6-28E870CE2F0D}"/>
            </c:ext>
          </c:extLst>
        </c:ser>
        <c:ser>
          <c:idx val="1"/>
          <c:order val="1"/>
          <c:tx>
            <c:strRef>
              <c:f>'27'!$D$14</c:f>
              <c:strCache>
                <c:ptCount val="1"/>
                <c:pt idx="0">
                  <c:v>女性売上金額</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'27'!$B$15:$B$24</c:f>
              <c:strCache>
                <c:ptCount val="10"/>
                <c:pt idx="0">
                  <c:v>家電</c:v>
                </c:pt>
                <c:pt idx="1">
                  <c:v>食品</c:v>
                </c:pt>
                <c:pt idx="2">
                  <c:v>生活雑貨</c:v>
                </c:pt>
                <c:pt idx="3">
                  <c:v>衣類</c:v>
                </c:pt>
                <c:pt idx="4">
                  <c:v>バッグ</c:v>
                </c:pt>
                <c:pt idx="5">
                  <c:v>アクセサリー</c:v>
                </c:pt>
                <c:pt idx="6">
                  <c:v>コスメ</c:v>
                </c:pt>
                <c:pt idx="7">
                  <c:v>ステーショナリー</c:v>
                </c:pt>
                <c:pt idx="8">
                  <c:v>ヘルスケア</c:v>
                </c:pt>
                <c:pt idx="9">
                  <c:v>その他</c:v>
                </c:pt>
              </c:strCache>
            </c:strRef>
          </c:cat>
          <c:val>
            <c:numRef>
              <c:f>'27'!$D$15:$D$24</c:f>
              <c:numCache>
                <c:formatCode>#,##0_);[Red]\(#,##0\)</c:formatCode>
                <c:ptCount val="10"/>
                <c:pt idx="0">
                  <c:v>161400</c:v>
                </c:pt>
                <c:pt idx="1">
                  <c:v>146600</c:v>
                </c:pt>
                <c:pt idx="2">
                  <c:v>323100</c:v>
                </c:pt>
                <c:pt idx="3">
                  <c:v>275300</c:v>
                </c:pt>
                <c:pt idx="4">
                  <c:v>176900</c:v>
                </c:pt>
                <c:pt idx="5">
                  <c:v>120300</c:v>
                </c:pt>
                <c:pt idx="6">
                  <c:v>380300</c:v>
                </c:pt>
                <c:pt idx="7">
                  <c:v>61450</c:v>
                </c:pt>
                <c:pt idx="8">
                  <c:v>265500</c:v>
                </c:pt>
                <c:pt idx="9">
                  <c:v>136200</c:v>
                </c:pt>
              </c:numCache>
            </c:numRef>
          </c:val>
          <c:extLst>
            <c:ext xmlns:c16="http://schemas.microsoft.com/office/drawing/2014/chart" uri="{C3380CC4-5D6E-409C-BE32-E72D297353CC}">
              <c16:uniqueId val="{00000001-B8BD-4C8A-A3C6-28E870CE2F0D}"/>
            </c:ext>
          </c:extLst>
        </c:ser>
        <c:dLbls>
          <c:showLegendKey val="0"/>
          <c:showVal val="0"/>
          <c:showCatName val="0"/>
          <c:showSerName val="0"/>
          <c:showPercent val="0"/>
          <c:showBubbleSize val="0"/>
        </c:dLbls>
        <c:gapWidth val="150"/>
        <c:overlap val="100"/>
        <c:axId val="388852416"/>
        <c:axId val="1"/>
      </c:barChart>
      <c:catAx>
        <c:axId val="388852416"/>
        <c:scaling>
          <c:orientation val="maxMin"/>
        </c:scaling>
        <c:delete val="0"/>
        <c:axPos val="l"/>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b"/>
        <c:majorGridlines/>
        <c:numFmt formatCode="0%" sourceLinked="1"/>
        <c:majorTickMark val="out"/>
        <c:minorTickMark val="none"/>
        <c:tickLblPos val="nextTo"/>
        <c:crossAx val="388852416"/>
        <c:crosses val="max"/>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ja-JP" sz="1400"/>
              <a:t>評価別アンケート結果</a:t>
            </a:r>
          </a:p>
        </c:rich>
      </c:tx>
      <c:overlay val="0"/>
    </c:title>
    <c:autoTitleDeleted val="0"/>
    <c:plotArea>
      <c:layout>
        <c:manualLayout>
          <c:layoutTarget val="inner"/>
          <c:xMode val="edge"/>
          <c:yMode val="edge"/>
          <c:x val="0.21388264855518652"/>
          <c:y val="0.16118848653667595"/>
          <c:w val="0.73892931629991754"/>
          <c:h val="0.62661256479430327"/>
        </c:manualLayout>
      </c:layout>
      <c:barChart>
        <c:barDir val="bar"/>
        <c:grouping val="stacked"/>
        <c:varyColors val="0"/>
        <c:ser>
          <c:idx val="0"/>
          <c:order val="0"/>
          <c:tx>
            <c:strRef>
              <c:f>'28-1'!$C$18</c:f>
              <c:strCache>
                <c:ptCount val="1"/>
                <c:pt idx="0">
                  <c:v>札幌</c:v>
                </c:pt>
              </c:strCache>
            </c:strRef>
          </c:tx>
          <c:invertIfNegative val="0"/>
          <c:cat>
            <c:strRef>
              <c:f>'28-1'!$B$19:$B$23</c:f>
              <c:strCache>
                <c:ptCount val="5"/>
                <c:pt idx="0">
                  <c:v>1.とても良い</c:v>
                </c:pt>
                <c:pt idx="1">
                  <c:v>2.良い</c:v>
                </c:pt>
                <c:pt idx="2">
                  <c:v>3.どちらともいえない</c:v>
                </c:pt>
                <c:pt idx="3">
                  <c:v>4.悪い</c:v>
                </c:pt>
                <c:pt idx="4">
                  <c:v>5.とても悪い</c:v>
                </c:pt>
              </c:strCache>
            </c:strRef>
          </c:cat>
          <c:val>
            <c:numRef>
              <c:f>'28-1'!$C$19:$C$23</c:f>
              <c:numCache>
                <c:formatCode>0.0</c:formatCode>
                <c:ptCount val="5"/>
                <c:pt idx="0">
                  <c:v>25.5</c:v>
                </c:pt>
                <c:pt idx="1">
                  <c:v>27.1</c:v>
                </c:pt>
                <c:pt idx="2">
                  <c:v>22.9</c:v>
                </c:pt>
                <c:pt idx="3">
                  <c:v>27.7</c:v>
                </c:pt>
                <c:pt idx="4">
                  <c:v>17.100000000000001</c:v>
                </c:pt>
              </c:numCache>
            </c:numRef>
          </c:val>
          <c:extLst>
            <c:ext xmlns:c16="http://schemas.microsoft.com/office/drawing/2014/chart" uri="{C3380CC4-5D6E-409C-BE32-E72D297353CC}">
              <c16:uniqueId val="{00000000-1890-489C-9646-424BD044CAB1}"/>
            </c:ext>
          </c:extLst>
        </c:ser>
        <c:ser>
          <c:idx val="1"/>
          <c:order val="1"/>
          <c:tx>
            <c:strRef>
              <c:f>'28-1'!$D$18</c:f>
              <c:strCache>
                <c:ptCount val="1"/>
                <c:pt idx="0">
                  <c:v>名古屋</c:v>
                </c:pt>
              </c:strCache>
            </c:strRef>
          </c:tx>
          <c:invertIfNegative val="0"/>
          <c:cat>
            <c:strRef>
              <c:f>'28-1'!$B$19:$B$23</c:f>
              <c:strCache>
                <c:ptCount val="5"/>
                <c:pt idx="0">
                  <c:v>1.とても良い</c:v>
                </c:pt>
                <c:pt idx="1">
                  <c:v>2.良い</c:v>
                </c:pt>
                <c:pt idx="2">
                  <c:v>3.どちらともいえない</c:v>
                </c:pt>
                <c:pt idx="3">
                  <c:v>4.悪い</c:v>
                </c:pt>
                <c:pt idx="4">
                  <c:v>5.とても悪い</c:v>
                </c:pt>
              </c:strCache>
            </c:strRef>
          </c:cat>
          <c:val>
            <c:numRef>
              <c:f>'28-1'!$D$19:$D$23</c:f>
              <c:numCache>
                <c:formatCode>0.0</c:formatCode>
                <c:ptCount val="5"/>
                <c:pt idx="0">
                  <c:v>24.2</c:v>
                </c:pt>
                <c:pt idx="1">
                  <c:v>23.3</c:v>
                </c:pt>
                <c:pt idx="2">
                  <c:v>29.2</c:v>
                </c:pt>
                <c:pt idx="3">
                  <c:v>15.4</c:v>
                </c:pt>
                <c:pt idx="4">
                  <c:v>31.7</c:v>
                </c:pt>
              </c:numCache>
            </c:numRef>
          </c:val>
          <c:extLst>
            <c:ext xmlns:c16="http://schemas.microsoft.com/office/drawing/2014/chart" uri="{C3380CC4-5D6E-409C-BE32-E72D297353CC}">
              <c16:uniqueId val="{00000001-1890-489C-9646-424BD044CAB1}"/>
            </c:ext>
          </c:extLst>
        </c:ser>
        <c:ser>
          <c:idx val="2"/>
          <c:order val="2"/>
          <c:tx>
            <c:strRef>
              <c:f>'28-1'!$E$18</c:f>
              <c:strCache>
                <c:ptCount val="1"/>
                <c:pt idx="0">
                  <c:v>大阪</c:v>
                </c:pt>
              </c:strCache>
            </c:strRef>
          </c:tx>
          <c:invertIfNegative val="0"/>
          <c:cat>
            <c:strRef>
              <c:f>'28-1'!$B$19:$B$23</c:f>
              <c:strCache>
                <c:ptCount val="5"/>
                <c:pt idx="0">
                  <c:v>1.とても良い</c:v>
                </c:pt>
                <c:pt idx="1">
                  <c:v>2.良い</c:v>
                </c:pt>
                <c:pt idx="2">
                  <c:v>3.どちらともいえない</c:v>
                </c:pt>
                <c:pt idx="3">
                  <c:v>4.悪い</c:v>
                </c:pt>
                <c:pt idx="4">
                  <c:v>5.とても悪い</c:v>
                </c:pt>
              </c:strCache>
            </c:strRef>
          </c:cat>
          <c:val>
            <c:numRef>
              <c:f>'28-1'!$E$19:$E$23</c:f>
              <c:numCache>
                <c:formatCode>0.0</c:formatCode>
                <c:ptCount val="5"/>
                <c:pt idx="0">
                  <c:v>29.4</c:v>
                </c:pt>
                <c:pt idx="1">
                  <c:v>22.5</c:v>
                </c:pt>
                <c:pt idx="2">
                  <c:v>27.1</c:v>
                </c:pt>
                <c:pt idx="3">
                  <c:v>21.5</c:v>
                </c:pt>
                <c:pt idx="4">
                  <c:v>19.5</c:v>
                </c:pt>
              </c:numCache>
            </c:numRef>
          </c:val>
          <c:extLst>
            <c:ext xmlns:c16="http://schemas.microsoft.com/office/drawing/2014/chart" uri="{C3380CC4-5D6E-409C-BE32-E72D297353CC}">
              <c16:uniqueId val="{00000002-1890-489C-9646-424BD044CAB1}"/>
            </c:ext>
          </c:extLst>
        </c:ser>
        <c:ser>
          <c:idx val="3"/>
          <c:order val="3"/>
          <c:tx>
            <c:strRef>
              <c:f>'28-1'!$F$18</c:f>
              <c:strCache>
                <c:ptCount val="1"/>
                <c:pt idx="0">
                  <c:v>中野</c:v>
                </c:pt>
              </c:strCache>
            </c:strRef>
          </c:tx>
          <c:invertIfNegative val="0"/>
          <c:cat>
            <c:strRef>
              <c:f>'28-1'!$B$19:$B$23</c:f>
              <c:strCache>
                <c:ptCount val="5"/>
                <c:pt idx="0">
                  <c:v>1.とても良い</c:v>
                </c:pt>
                <c:pt idx="1">
                  <c:v>2.良い</c:v>
                </c:pt>
                <c:pt idx="2">
                  <c:v>3.どちらともいえない</c:v>
                </c:pt>
                <c:pt idx="3">
                  <c:v>4.悪い</c:v>
                </c:pt>
                <c:pt idx="4">
                  <c:v>5.とても悪い</c:v>
                </c:pt>
              </c:strCache>
            </c:strRef>
          </c:cat>
          <c:val>
            <c:numRef>
              <c:f>'28-1'!$F$19:$F$23</c:f>
              <c:numCache>
                <c:formatCode>0.0</c:formatCode>
                <c:ptCount val="5"/>
                <c:pt idx="0">
                  <c:v>20.9</c:v>
                </c:pt>
                <c:pt idx="1">
                  <c:v>27.1</c:v>
                </c:pt>
                <c:pt idx="2">
                  <c:v>20.8</c:v>
                </c:pt>
                <c:pt idx="3">
                  <c:v>35.4</c:v>
                </c:pt>
                <c:pt idx="4">
                  <c:v>31.7</c:v>
                </c:pt>
              </c:numCache>
            </c:numRef>
          </c:val>
          <c:extLst>
            <c:ext xmlns:c16="http://schemas.microsoft.com/office/drawing/2014/chart" uri="{C3380CC4-5D6E-409C-BE32-E72D297353CC}">
              <c16:uniqueId val="{00000003-1890-489C-9646-424BD044CAB1}"/>
            </c:ext>
          </c:extLst>
        </c:ser>
        <c:dLbls>
          <c:showLegendKey val="0"/>
          <c:showVal val="0"/>
          <c:showCatName val="0"/>
          <c:showSerName val="0"/>
          <c:showPercent val="0"/>
          <c:showBubbleSize val="0"/>
        </c:dLbls>
        <c:gapWidth val="150"/>
        <c:overlap val="100"/>
        <c:axId val="388851760"/>
        <c:axId val="1"/>
      </c:barChart>
      <c:catAx>
        <c:axId val="388851760"/>
        <c:scaling>
          <c:orientation val="maxMin"/>
        </c:scaling>
        <c:delete val="0"/>
        <c:axPos val="l"/>
        <c:numFmt formatCode="General" sourceLinked="1"/>
        <c:majorTickMark val="out"/>
        <c:minorTickMark val="none"/>
        <c:tickLblPos val="nextTo"/>
        <c:txPr>
          <a:bodyPr/>
          <a:lstStyle/>
          <a:p>
            <a:pPr>
              <a:defRPr sz="1050"/>
            </a:pPr>
            <a:endParaRPr lang="ja-JP"/>
          </a:p>
        </c:txPr>
        <c:crossAx val="1"/>
        <c:crosses val="autoZero"/>
        <c:auto val="1"/>
        <c:lblAlgn val="ctr"/>
        <c:lblOffset val="100"/>
        <c:noMultiLvlLbl val="0"/>
      </c:catAx>
      <c:valAx>
        <c:axId val="1"/>
        <c:scaling>
          <c:orientation val="minMax"/>
          <c:max val="100"/>
        </c:scaling>
        <c:delete val="0"/>
        <c:axPos val="b"/>
        <c:majorGridlines/>
        <c:title>
          <c:tx>
            <c:rich>
              <a:bodyPr/>
              <a:lstStyle/>
              <a:p>
                <a:pPr>
                  <a:defRPr/>
                </a:pPr>
                <a:r>
                  <a:rPr lang="ja-JP"/>
                  <a:t>単位：％</a:t>
                </a:r>
              </a:p>
            </c:rich>
          </c:tx>
          <c:layout>
            <c:manualLayout>
              <c:xMode val="edge"/>
              <c:yMode val="edge"/>
              <c:x val="0.86802867651022297"/>
              <c:y val="0.87341536346953841"/>
            </c:manualLayout>
          </c:layout>
          <c:overlay val="0"/>
        </c:title>
        <c:numFmt formatCode="0.0" sourceLinked="1"/>
        <c:majorTickMark val="out"/>
        <c:minorTickMark val="none"/>
        <c:tickLblPos val="nextTo"/>
        <c:crossAx val="388851760"/>
        <c:crosses val="max"/>
        <c:crossBetween val="between"/>
      </c:valAx>
    </c:plotArea>
    <c:legend>
      <c:legendPos val="b"/>
      <c:layout>
        <c:manualLayout>
          <c:xMode val="edge"/>
          <c:yMode val="edge"/>
          <c:x val="0.2043437698249804"/>
          <c:y val="0.91055556774066193"/>
          <c:w val="0.64186521708483124"/>
          <c:h val="6.7160309696663978E-2"/>
        </c:manualLayout>
      </c:layout>
      <c:overlay val="0"/>
    </c:legend>
    <c:plotVisOnly val="1"/>
    <c:dispBlanksAs val="gap"/>
    <c:showDLblsOverMax val="0"/>
  </c:chart>
  <c:txPr>
    <a:bodyPr/>
    <a:lstStyle/>
    <a:p>
      <a:pPr>
        <a:defRPr sz="11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bar"/>
        <c:grouping val="stacked"/>
        <c:varyColors val="0"/>
        <c:ser>
          <c:idx val="0"/>
          <c:order val="0"/>
          <c:tx>
            <c:strRef>
              <c:f>'28-2'!$C$18</c:f>
              <c:strCache>
                <c:ptCount val="1"/>
                <c:pt idx="0">
                  <c:v>札幌</c:v>
                </c:pt>
              </c:strCache>
            </c:strRef>
          </c:tx>
          <c:spPr>
            <a:solidFill>
              <a:schemeClr val="accent1"/>
            </a:solidFill>
            <a:ln>
              <a:noFill/>
            </a:ln>
            <a:effectLst/>
          </c:spPr>
          <c:invertIfNegative val="0"/>
          <c:cat>
            <c:strRef>
              <c:f>'28-2'!$B$19:$B$23</c:f>
              <c:strCache>
                <c:ptCount val="5"/>
                <c:pt idx="0">
                  <c:v>1.とても良い</c:v>
                </c:pt>
                <c:pt idx="1">
                  <c:v>2.良い</c:v>
                </c:pt>
                <c:pt idx="2">
                  <c:v>3.どちらともいえない</c:v>
                </c:pt>
                <c:pt idx="3">
                  <c:v>4.悪い</c:v>
                </c:pt>
                <c:pt idx="4">
                  <c:v>5.とても悪い</c:v>
                </c:pt>
              </c:strCache>
            </c:strRef>
          </c:cat>
          <c:val>
            <c:numRef>
              <c:f>'28-2'!$C$19:$C$23</c:f>
              <c:numCache>
                <c:formatCode>0.0</c:formatCode>
                <c:ptCount val="5"/>
                <c:pt idx="0">
                  <c:v>25.490196078431371</c:v>
                </c:pt>
                <c:pt idx="1">
                  <c:v>27.083333333333332</c:v>
                </c:pt>
                <c:pt idx="2">
                  <c:v>22.916666666666664</c:v>
                </c:pt>
                <c:pt idx="3">
                  <c:v>27.692307692307693</c:v>
                </c:pt>
                <c:pt idx="4">
                  <c:v>17.073170731707318</c:v>
                </c:pt>
              </c:numCache>
            </c:numRef>
          </c:val>
          <c:extLst>
            <c:ext xmlns:c16="http://schemas.microsoft.com/office/drawing/2014/chart" uri="{C3380CC4-5D6E-409C-BE32-E72D297353CC}">
              <c16:uniqueId val="{00000000-CC07-45BD-9B77-B95F007DCA3D}"/>
            </c:ext>
          </c:extLst>
        </c:ser>
        <c:ser>
          <c:idx val="1"/>
          <c:order val="1"/>
          <c:tx>
            <c:strRef>
              <c:f>'28-2'!$D$18</c:f>
              <c:strCache>
                <c:ptCount val="1"/>
                <c:pt idx="0">
                  <c:v>名古屋</c:v>
                </c:pt>
              </c:strCache>
            </c:strRef>
          </c:tx>
          <c:spPr>
            <a:solidFill>
              <a:schemeClr val="accent2"/>
            </a:solidFill>
            <a:ln>
              <a:noFill/>
            </a:ln>
            <a:effectLst/>
          </c:spPr>
          <c:invertIfNegative val="0"/>
          <c:cat>
            <c:strRef>
              <c:f>'28-2'!$B$19:$B$23</c:f>
              <c:strCache>
                <c:ptCount val="5"/>
                <c:pt idx="0">
                  <c:v>1.とても良い</c:v>
                </c:pt>
                <c:pt idx="1">
                  <c:v>2.良い</c:v>
                </c:pt>
                <c:pt idx="2">
                  <c:v>3.どちらともいえない</c:v>
                </c:pt>
                <c:pt idx="3">
                  <c:v>4.悪い</c:v>
                </c:pt>
                <c:pt idx="4">
                  <c:v>5.とても悪い</c:v>
                </c:pt>
              </c:strCache>
            </c:strRef>
          </c:cat>
          <c:val>
            <c:numRef>
              <c:f>'28-2'!$D$19:$D$23</c:f>
              <c:numCache>
                <c:formatCode>0.0</c:formatCode>
                <c:ptCount val="5"/>
                <c:pt idx="0">
                  <c:v>24.183006535947712</c:v>
                </c:pt>
                <c:pt idx="1">
                  <c:v>23.333333333333332</c:v>
                </c:pt>
                <c:pt idx="2">
                  <c:v>29.166666666666668</c:v>
                </c:pt>
                <c:pt idx="3">
                  <c:v>15.384615384615385</c:v>
                </c:pt>
                <c:pt idx="4">
                  <c:v>31.707317073170731</c:v>
                </c:pt>
              </c:numCache>
            </c:numRef>
          </c:val>
          <c:extLst>
            <c:ext xmlns:c16="http://schemas.microsoft.com/office/drawing/2014/chart" uri="{C3380CC4-5D6E-409C-BE32-E72D297353CC}">
              <c16:uniqueId val="{00000001-CC07-45BD-9B77-B95F007DCA3D}"/>
            </c:ext>
          </c:extLst>
        </c:ser>
        <c:ser>
          <c:idx val="2"/>
          <c:order val="2"/>
          <c:tx>
            <c:strRef>
              <c:f>'28-2'!$E$18</c:f>
              <c:strCache>
                <c:ptCount val="1"/>
                <c:pt idx="0">
                  <c:v>大阪</c:v>
                </c:pt>
              </c:strCache>
            </c:strRef>
          </c:tx>
          <c:spPr>
            <a:solidFill>
              <a:schemeClr val="accent3"/>
            </a:solidFill>
            <a:ln>
              <a:noFill/>
            </a:ln>
            <a:effectLst/>
          </c:spPr>
          <c:invertIfNegative val="0"/>
          <c:cat>
            <c:strRef>
              <c:f>'28-2'!$B$19:$B$23</c:f>
              <c:strCache>
                <c:ptCount val="5"/>
                <c:pt idx="0">
                  <c:v>1.とても良い</c:v>
                </c:pt>
                <c:pt idx="1">
                  <c:v>2.良い</c:v>
                </c:pt>
                <c:pt idx="2">
                  <c:v>3.どちらともいえない</c:v>
                </c:pt>
                <c:pt idx="3">
                  <c:v>4.悪い</c:v>
                </c:pt>
                <c:pt idx="4">
                  <c:v>5.とても悪い</c:v>
                </c:pt>
              </c:strCache>
            </c:strRef>
          </c:cat>
          <c:val>
            <c:numRef>
              <c:f>'28-2'!$E$19:$E$23</c:f>
              <c:numCache>
                <c:formatCode>0.0</c:formatCode>
                <c:ptCount val="5"/>
                <c:pt idx="0">
                  <c:v>29.411764705882355</c:v>
                </c:pt>
                <c:pt idx="1">
                  <c:v>22.5</c:v>
                </c:pt>
                <c:pt idx="2">
                  <c:v>27.083333333333332</c:v>
                </c:pt>
                <c:pt idx="3">
                  <c:v>21.53846153846154</c:v>
                </c:pt>
                <c:pt idx="4">
                  <c:v>19.512195121951219</c:v>
                </c:pt>
              </c:numCache>
            </c:numRef>
          </c:val>
          <c:extLst>
            <c:ext xmlns:c16="http://schemas.microsoft.com/office/drawing/2014/chart" uri="{C3380CC4-5D6E-409C-BE32-E72D297353CC}">
              <c16:uniqueId val="{00000002-CC07-45BD-9B77-B95F007DCA3D}"/>
            </c:ext>
          </c:extLst>
        </c:ser>
        <c:ser>
          <c:idx val="3"/>
          <c:order val="3"/>
          <c:tx>
            <c:strRef>
              <c:f>'28-2'!$F$18</c:f>
              <c:strCache>
                <c:ptCount val="1"/>
                <c:pt idx="0">
                  <c:v>中野</c:v>
                </c:pt>
              </c:strCache>
            </c:strRef>
          </c:tx>
          <c:spPr>
            <a:solidFill>
              <a:schemeClr val="accent4"/>
            </a:solidFill>
            <a:ln>
              <a:noFill/>
            </a:ln>
            <a:effectLst/>
          </c:spPr>
          <c:invertIfNegative val="0"/>
          <c:cat>
            <c:strRef>
              <c:f>'28-2'!$B$19:$B$23</c:f>
              <c:strCache>
                <c:ptCount val="5"/>
                <c:pt idx="0">
                  <c:v>1.とても良い</c:v>
                </c:pt>
                <c:pt idx="1">
                  <c:v>2.良い</c:v>
                </c:pt>
                <c:pt idx="2">
                  <c:v>3.どちらともいえない</c:v>
                </c:pt>
                <c:pt idx="3">
                  <c:v>4.悪い</c:v>
                </c:pt>
                <c:pt idx="4">
                  <c:v>5.とても悪い</c:v>
                </c:pt>
              </c:strCache>
            </c:strRef>
          </c:cat>
          <c:val>
            <c:numRef>
              <c:f>'28-2'!$F$19:$F$23</c:f>
              <c:numCache>
                <c:formatCode>0.0</c:formatCode>
                <c:ptCount val="5"/>
                <c:pt idx="0">
                  <c:v>20.915032679738562</c:v>
                </c:pt>
                <c:pt idx="1">
                  <c:v>27.083333333333332</c:v>
                </c:pt>
                <c:pt idx="2">
                  <c:v>20.833333333333336</c:v>
                </c:pt>
                <c:pt idx="3">
                  <c:v>35.384615384615387</c:v>
                </c:pt>
                <c:pt idx="4">
                  <c:v>31.707317073170731</c:v>
                </c:pt>
              </c:numCache>
            </c:numRef>
          </c:val>
          <c:extLst>
            <c:ext xmlns:c16="http://schemas.microsoft.com/office/drawing/2014/chart" uri="{C3380CC4-5D6E-409C-BE32-E72D297353CC}">
              <c16:uniqueId val="{00000003-CC07-45BD-9B77-B95F007DCA3D}"/>
            </c:ext>
          </c:extLst>
        </c:ser>
        <c:dLbls>
          <c:showLegendKey val="0"/>
          <c:showVal val="0"/>
          <c:showCatName val="0"/>
          <c:showSerName val="0"/>
          <c:showPercent val="0"/>
          <c:showBubbleSize val="0"/>
        </c:dLbls>
        <c:gapWidth val="150"/>
        <c:overlap val="100"/>
        <c:axId val="360935448"/>
        <c:axId val="360931840"/>
      </c:barChart>
      <c:catAx>
        <c:axId val="3609354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60931840"/>
        <c:crosses val="autoZero"/>
        <c:auto val="1"/>
        <c:lblAlgn val="ctr"/>
        <c:lblOffset val="100"/>
        <c:noMultiLvlLbl val="0"/>
      </c:catAx>
      <c:valAx>
        <c:axId val="36093184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60935448"/>
        <c:crosses val="max"/>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276225</xdr:colOff>
      <xdr:row>22</xdr:row>
      <xdr:rowOff>66675</xdr:rowOff>
    </xdr:from>
    <xdr:to>
      <xdr:col>10</xdr:col>
      <xdr:colOff>30464</xdr:colOff>
      <xdr:row>35</xdr:row>
      <xdr:rowOff>38100</xdr:rowOff>
    </xdr:to>
    <xdr:grpSp>
      <xdr:nvGrpSpPr>
        <xdr:cNvPr id="4" name="グループ化 3">
          <a:extLst>
            <a:ext uri="{FF2B5EF4-FFF2-40B4-BE49-F238E27FC236}">
              <a16:creationId xmlns:a16="http://schemas.microsoft.com/office/drawing/2014/main" id="{2C9F39A5-ED52-41C8-80BD-A4C7F369370A}"/>
            </a:ext>
          </a:extLst>
        </xdr:cNvPr>
        <xdr:cNvGrpSpPr/>
      </xdr:nvGrpSpPr>
      <xdr:grpSpPr>
        <a:xfrm>
          <a:off x="5088421" y="3893240"/>
          <a:ext cx="1816608" cy="2232577"/>
          <a:chOff x="5962650" y="1400175"/>
          <a:chExt cx="1811639" cy="2200275"/>
        </a:xfrm>
      </xdr:grpSpPr>
      <xdr:pic>
        <xdr:nvPicPr>
          <xdr:cNvPr id="2" name="図 1">
            <a:extLst>
              <a:ext uri="{FF2B5EF4-FFF2-40B4-BE49-F238E27FC236}">
                <a16:creationId xmlns:a16="http://schemas.microsoft.com/office/drawing/2014/main" id="{150E97FB-62DE-4D9B-8AC6-43BAA8E39D6A}"/>
              </a:ext>
            </a:extLst>
          </xdr:cNvPr>
          <xdr:cNvPicPr>
            <a:picLocks noChangeAspect="1"/>
          </xdr:cNvPicPr>
        </xdr:nvPicPr>
        <xdr:blipFill rotWithShape="1">
          <a:blip xmlns:r="http://schemas.openxmlformats.org/officeDocument/2006/relationships" r:embed="rId1"/>
          <a:srcRect l="47268" t="56768" r="40589" b="24299"/>
          <a:stretch/>
        </xdr:blipFill>
        <xdr:spPr>
          <a:xfrm>
            <a:off x="6010275" y="1400175"/>
            <a:ext cx="1764014" cy="2200275"/>
          </a:xfrm>
          <a:prstGeom prst="rect">
            <a:avLst/>
          </a:prstGeom>
        </xdr:spPr>
      </xdr:pic>
      <xdr:sp macro="" textlink="">
        <xdr:nvSpPr>
          <xdr:cNvPr id="3" name="四角形: 角を丸くする 2">
            <a:extLst>
              <a:ext uri="{FF2B5EF4-FFF2-40B4-BE49-F238E27FC236}">
                <a16:creationId xmlns:a16="http://schemas.microsoft.com/office/drawing/2014/main" id="{33005021-A661-4078-A3F9-058A1838D3D4}"/>
              </a:ext>
            </a:extLst>
          </xdr:cNvPr>
          <xdr:cNvSpPr/>
        </xdr:nvSpPr>
        <xdr:spPr>
          <a:xfrm>
            <a:off x="5962650" y="2505075"/>
            <a:ext cx="580599" cy="57150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xdr:colOff>
      <xdr:row>32</xdr:row>
      <xdr:rowOff>9525</xdr:rowOff>
    </xdr:from>
    <xdr:to>
      <xdr:col>6</xdr:col>
      <xdr:colOff>828675</xdr:colOff>
      <xdr:row>51</xdr:row>
      <xdr:rowOff>171450</xdr:rowOff>
    </xdr:to>
    <xdr:graphicFrame macro="">
      <xdr:nvGraphicFramePr>
        <xdr:cNvPr id="12306" name="グラフ 1">
          <a:extLst>
            <a:ext uri="{FF2B5EF4-FFF2-40B4-BE49-F238E27FC236}">
              <a16:creationId xmlns:a16="http://schemas.microsoft.com/office/drawing/2014/main" id="{5705B995-B4E0-4114-A377-B4804F2FE3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62118</xdr:colOff>
      <xdr:row>32</xdr:row>
      <xdr:rowOff>7452</xdr:rowOff>
    </xdr:from>
    <xdr:to>
      <xdr:col>7</xdr:col>
      <xdr:colOff>8281</xdr:colOff>
      <xdr:row>51</xdr:row>
      <xdr:rowOff>157369</xdr:rowOff>
    </xdr:to>
    <xdr:graphicFrame macro="">
      <xdr:nvGraphicFramePr>
        <xdr:cNvPr id="2" name="グラフ 1">
          <a:extLst>
            <a:ext uri="{FF2B5EF4-FFF2-40B4-BE49-F238E27FC236}">
              <a16:creationId xmlns:a16="http://schemas.microsoft.com/office/drawing/2014/main" id="{06F15BD4-6F6D-4421-8DE7-2F56D4EEE7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646043</xdr:colOff>
      <xdr:row>28</xdr:row>
      <xdr:rowOff>49695</xdr:rowOff>
    </xdr:from>
    <xdr:to>
      <xdr:col>9</xdr:col>
      <xdr:colOff>414130</xdr:colOff>
      <xdr:row>53</xdr:row>
      <xdr:rowOff>12482</xdr:rowOff>
    </xdr:to>
    <xdr:grpSp>
      <xdr:nvGrpSpPr>
        <xdr:cNvPr id="3" name="グループ化 2">
          <a:extLst>
            <a:ext uri="{FF2B5EF4-FFF2-40B4-BE49-F238E27FC236}">
              <a16:creationId xmlns:a16="http://schemas.microsoft.com/office/drawing/2014/main" id="{14B4E38D-2969-4A4A-8F96-E084A4AAD1D9}"/>
            </a:ext>
          </a:extLst>
        </xdr:cNvPr>
        <xdr:cNvGrpSpPr/>
      </xdr:nvGrpSpPr>
      <xdr:grpSpPr>
        <a:xfrm>
          <a:off x="5706717" y="5035825"/>
          <a:ext cx="2816087" cy="4311157"/>
          <a:chOff x="5706717" y="5035825"/>
          <a:chExt cx="2816087" cy="4311157"/>
        </a:xfrm>
      </xdr:grpSpPr>
      <xdr:pic>
        <xdr:nvPicPr>
          <xdr:cNvPr id="4" name="図 3">
            <a:extLst>
              <a:ext uri="{FF2B5EF4-FFF2-40B4-BE49-F238E27FC236}">
                <a16:creationId xmlns:a16="http://schemas.microsoft.com/office/drawing/2014/main" id="{51CE2B16-E286-A192-8CA6-05959942B5BD}"/>
              </a:ext>
            </a:extLst>
          </xdr:cNvPr>
          <xdr:cNvPicPr>
            <a:picLocks noChangeAspect="1"/>
          </xdr:cNvPicPr>
        </xdr:nvPicPr>
        <xdr:blipFill rotWithShape="1">
          <a:blip xmlns:r="http://schemas.openxmlformats.org/officeDocument/2006/relationships" r:embed="rId2"/>
          <a:srcRect l="76949" t="19044" b="36844"/>
          <a:stretch/>
        </xdr:blipFill>
        <xdr:spPr>
          <a:xfrm>
            <a:off x="5706717" y="5035825"/>
            <a:ext cx="2816087" cy="4311157"/>
          </a:xfrm>
          <a:prstGeom prst="rect">
            <a:avLst/>
          </a:prstGeom>
        </xdr:spPr>
      </xdr:pic>
      <xdr:sp macro="" textlink="">
        <xdr:nvSpPr>
          <xdr:cNvPr id="5" name="角丸四角形 4">
            <a:extLst>
              <a:ext uri="{FF2B5EF4-FFF2-40B4-BE49-F238E27FC236}">
                <a16:creationId xmlns:a16="http://schemas.microsoft.com/office/drawing/2014/main" id="{C901AD27-020D-AEBE-B54E-1AF298D06DBF}"/>
              </a:ext>
            </a:extLst>
          </xdr:cNvPr>
          <xdr:cNvSpPr/>
        </xdr:nvSpPr>
        <xdr:spPr>
          <a:xfrm>
            <a:off x="7048500" y="5698435"/>
            <a:ext cx="397565" cy="430695"/>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角丸四角形 5">
            <a:extLst>
              <a:ext uri="{FF2B5EF4-FFF2-40B4-BE49-F238E27FC236}">
                <a16:creationId xmlns:a16="http://schemas.microsoft.com/office/drawing/2014/main" id="{0604A6B4-BE22-C2DD-5AAE-108E6D2EC16E}"/>
              </a:ext>
            </a:extLst>
          </xdr:cNvPr>
          <xdr:cNvSpPr/>
        </xdr:nvSpPr>
        <xdr:spPr>
          <a:xfrm>
            <a:off x="6095999" y="8150088"/>
            <a:ext cx="1176130" cy="21534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角丸四角形 6">
            <a:extLst>
              <a:ext uri="{FF2B5EF4-FFF2-40B4-BE49-F238E27FC236}">
                <a16:creationId xmlns:a16="http://schemas.microsoft.com/office/drawing/2014/main" id="{8BB34E52-97C2-59F1-B670-C91C4D1226B8}"/>
              </a:ext>
            </a:extLst>
          </xdr:cNvPr>
          <xdr:cNvSpPr/>
        </xdr:nvSpPr>
        <xdr:spPr>
          <a:xfrm>
            <a:off x="6095999" y="9094306"/>
            <a:ext cx="1176130" cy="215347"/>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47625</xdr:colOff>
      <xdr:row>5</xdr:row>
      <xdr:rowOff>28575</xdr:rowOff>
    </xdr:from>
    <xdr:to>
      <xdr:col>12</xdr:col>
      <xdr:colOff>581025</xdr:colOff>
      <xdr:row>63</xdr:row>
      <xdr:rowOff>19050</xdr:rowOff>
    </xdr:to>
    <xdr:sp macro="" textlink="">
      <xdr:nvSpPr>
        <xdr:cNvPr id="3" name="角丸四角形 2">
          <a:extLst>
            <a:ext uri="{FF2B5EF4-FFF2-40B4-BE49-F238E27FC236}">
              <a16:creationId xmlns:a16="http://schemas.microsoft.com/office/drawing/2014/main" id="{A7D4AE5F-B0F6-4D7E-9ED2-D4ADD18A1F9D}"/>
            </a:ext>
          </a:extLst>
        </xdr:cNvPr>
        <xdr:cNvSpPr/>
      </xdr:nvSpPr>
      <xdr:spPr>
        <a:xfrm>
          <a:off x="733425" y="885825"/>
          <a:ext cx="8077200" cy="9934575"/>
        </a:xfrm>
        <a:prstGeom prst="roundRect">
          <a:avLst/>
        </a:prstGeom>
        <a:noFill/>
      </xdr:spPr>
      <xdr:style>
        <a:lnRef idx="2">
          <a:schemeClr val="accent6"/>
        </a:lnRef>
        <a:fillRef idx="1">
          <a:schemeClr val="lt1"/>
        </a:fillRef>
        <a:effectRef idx="0">
          <a:schemeClr val="accent6"/>
        </a:effectRef>
        <a:fontRef idx="minor">
          <a:schemeClr val="dk1"/>
        </a:fontRef>
      </xdr:style>
      <xdr:txBody>
        <a:bodyPr vertOverflow="clip" rtlCol="0" anchor="ctr"/>
        <a:lstStyle/>
        <a:p>
          <a:endParaRPr lang="ja-JP" altLang="en-US"/>
        </a:p>
      </xdr:txBody>
    </xdr:sp>
    <xdr:clientData/>
  </xdr:twoCellAnchor>
  <xdr:twoCellAnchor>
    <xdr:from>
      <xdr:col>2</xdr:col>
      <xdr:colOff>104775</xdr:colOff>
      <xdr:row>3</xdr:row>
      <xdr:rowOff>0</xdr:rowOff>
    </xdr:from>
    <xdr:to>
      <xdr:col>11</xdr:col>
      <xdr:colOff>495300</xdr:colOff>
      <xdr:row>8</xdr:row>
      <xdr:rowOff>152400</xdr:rowOff>
    </xdr:to>
    <xdr:sp macro="" textlink="">
      <xdr:nvSpPr>
        <xdr:cNvPr id="4" name="角丸四角形 3">
          <a:extLst>
            <a:ext uri="{FF2B5EF4-FFF2-40B4-BE49-F238E27FC236}">
              <a16:creationId xmlns:a16="http://schemas.microsoft.com/office/drawing/2014/main" id="{71B42800-8196-45C5-B21A-5AF77724E0D3}"/>
            </a:ext>
          </a:extLst>
        </xdr:cNvPr>
        <xdr:cNvSpPr/>
      </xdr:nvSpPr>
      <xdr:spPr>
        <a:xfrm>
          <a:off x="1476375" y="514350"/>
          <a:ext cx="6562725" cy="1009650"/>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oneCellAnchor>
    <xdr:from>
      <xdr:col>2</xdr:col>
      <xdr:colOff>136609</xdr:colOff>
      <xdr:row>1</xdr:row>
      <xdr:rowOff>152400</xdr:rowOff>
    </xdr:from>
    <xdr:ext cx="6470489" cy="971550"/>
    <xdr:sp macro="" textlink="">
      <xdr:nvSpPr>
        <xdr:cNvPr id="2" name="正方形/長方形 1">
          <a:extLst>
            <a:ext uri="{FF2B5EF4-FFF2-40B4-BE49-F238E27FC236}">
              <a16:creationId xmlns:a16="http://schemas.microsoft.com/office/drawing/2014/main" id="{D6266F1C-3A38-4EE4-A54C-B577F1856111}"/>
            </a:ext>
          </a:extLst>
        </xdr:cNvPr>
        <xdr:cNvSpPr/>
      </xdr:nvSpPr>
      <xdr:spPr>
        <a:xfrm>
          <a:off x="1508209" y="323850"/>
          <a:ext cx="6470489" cy="971550"/>
        </a:xfrm>
        <a:prstGeom prst="rect">
          <a:avLst/>
        </a:prstGeom>
        <a:noFill/>
      </xdr:spPr>
      <xdr:txBody>
        <a:bodyPr wrap="square" lIns="91440" tIns="45720" rIns="91440" bIns="45720">
          <a:noAutofit/>
        </a:bodyPr>
        <a:lstStyle/>
        <a:p>
          <a:pPr algn="ctr"/>
          <a:r>
            <a:rPr lang="en-US" altLang="ja-JP" sz="7200" b="1" cap="none" spc="0">
              <a:ln w="17780" cmpd="sng">
                <a:solidFill>
                  <a:srgbClr val="FFFFFF"/>
                </a:solidFill>
                <a:prstDash val="solid"/>
                <a:miter lim="800000"/>
              </a:ln>
              <a:solidFill>
                <a:srgbClr val="00B050"/>
              </a:solidFill>
              <a:effectLst>
                <a:outerShdw blurRad="50800" algn="tl" rotWithShape="0">
                  <a:srgbClr val="000000"/>
                </a:outerShdw>
              </a:effectLst>
            </a:rPr>
            <a:t>Excel</a:t>
          </a:r>
          <a:r>
            <a:rPr lang="ja-JP" altLang="en-US" sz="4000" b="1" cap="none" spc="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rPr>
            <a:t>が嫌いって</a:t>
          </a:r>
          <a:r>
            <a:rPr lang="ja-JP" altLang="en-US" sz="5400" b="1" cap="none" spc="0">
              <a:ln w="17780" cmpd="sng">
                <a:solidFill>
                  <a:srgbClr val="FFFFFF"/>
                </a:solidFill>
                <a:prstDash val="solid"/>
                <a:miter lim="800000"/>
              </a:ln>
              <a:solidFill>
                <a:schemeClr val="accent6">
                  <a:lumMod val="75000"/>
                </a:schemeClr>
              </a:solidFill>
              <a:effectLst>
                <a:outerShdw blurRad="50800" algn="tl" rotWithShape="0">
                  <a:srgbClr val="000000"/>
                </a:outerShdw>
              </a:effectLst>
            </a:rPr>
            <a:t>本当</a:t>
          </a:r>
          <a:r>
            <a:rPr lang="en-US" altLang="ja-JP" sz="5400" b="1" cap="none" spc="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rPr>
            <a:t>?!</a:t>
          </a:r>
          <a:endParaRPr lang="ja-JP" altLang="en-US" sz="5400" b="1" cap="none" spc="0">
            <a:ln w="17780" cmpd="sng">
              <a:solidFill>
                <a:srgbClr val="FFFFFF"/>
              </a:solidFill>
              <a:prstDash val="solid"/>
              <a:miter lim="800000"/>
            </a:ln>
            <a:gradFill rotWithShape="1">
              <a:gsLst>
                <a:gs pos="0">
                  <a:srgbClr val="000000">
                    <a:tint val="92000"/>
                    <a:shade val="100000"/>
                    <a:satMod val="150000"/>
                  </a:srgbClr>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a:gradFill>
            <a:effectLst>
              <a:outerShdw blurRad="50800" algn="tl" rotWithShape="0">
                <a:srgbClr val="000000"/>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514350</xdr:colOff>
      <xdr:row>15</xdr:row>
      <xdr:rowOff>123825</xdr:rowOff>
    </xdr:from>
    <xdr:to>
      <xdr:col>10</xdr:col>
      <xdr:colOff>581024</xdr:colOff>
      <xdr:row>30</xdr:row>
      <xdr:rowOff>152400</xdr:rowOff>
    </xdr:to>
    <xdr:grpSp>
      <xdr:nvGrpSpPr>
        <xdr:cNvPr id="8" name="グループ化 7">
          <a:extLst>
            <a:ext uri="{FF2B5EF4-FFF2-40B4-BE49-F238E27FC236}">
              <a16:creationId xmlns:a16="http://schemas.microsoft.com/office/drawing/2014/main" id="{3419B323-1912-4EDE-8E69-FF830F2416D7}"/>
            </a:ext>
          </a:extLst>
        </xdr:cNvPr>
        <xdr:cNvGrpSpPr/>
      </xdr:nvGrpSpPr>
      <xdr:grpSpPr>
        <a:xfrm>
          <a:off x="5335465" y="2651613"/>
          <a:ext cx="2132867" cy="2556364"/>
          <a:chOff x="5314950" y="2695575"/>
          <a:chExt cx="2124074" cy="2600325"/>
        </a:xfrm>
      </xdr:grpSpPr>
      <xdr:pic>
        <xdr:nvPicPr>
          <xdr:cNvPr id="6" name="図 5">
            <a:extLst>
              <a:ext uri="{FF2B5EF4-FFF2-40B4-BE49-F238E27FC236}">
                <a16:creationId xmlns:a16="http://schemas.microsoft.com/office/drawing/2014/main" id="{4AC146F4-5612-48C0-A2F8-B9E9D0DDB271}"/>
              </a:ext>
            </a:extLst>
          </xdr:cNvPr>
          <xdr:cNvPicPr>
            <a:picLocks noChangeAspect="1"/>
          </xdr:cNvPicPr>
        </xdr:nvPicPr>
        <xdr:blipFill rotWithShape="1">
          <a:blip xmlns:r="http://schemas.openxmlformats.org/officeDocument/2006/relationships" r:embed="rId1"/>
          <a:srcRect l="41984" t="57264" r="46656" b="24060"/>
          <a:stretch/>
        </xdr:blipFill>
        <xdr:spPr>
          <a:xfrm>
            <a:off x="5543549" y="2695575"/>
            <a:ext cx="1895475" cy="2492962"/>
          </a:xfrm>
          <a:prstGeom prst="rect">
            <a:avLst/>
          </a:prstGeom>
        </xdr:spPr>
      </xdr:pic>
      <xdr:sp macro="" textlink="">
        <xdr:nvSpPr>
          <xdr:cNvPr id="7" name="四角形: 角を丸くする 6">
            <a:extLst>
              <a:ext uri="{FF2B5EF4-FFF2-40B4-BE49-F238E27FC236}">
                <a16:creationId xmlns:a16="http://schemas.microsoft.com/office/drawing/2014/main" id="{4B568000-A8F6-4D09-8AE6-CEE7313C520A}"/>
              </a:ext>
            </a:extLst>
          </xdr:cNvPr>
          <xdr:cNvSpPr/>
        </xdr:nvSpPr>
        <xdr:spPr>
          <a:xfrm>
            <a:off x="5314950" y="4543425"/>
            <a:ext cx="866775" cy="75247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47625</xdr:colOff>
      <xdr:row>14</xdr:row>
      <xdr:rowOff>28575</xdr:rowOff>
    </xdr:from>
    <xdr:to>
      <xdr:col>9</xdr:col>
      <xdr:colOff>609600</xdr:colOff>
      <xdr:row>32</xdr:row>
      <xdr:rowOff>47625</xdr:rowOff>
    </xdr:to>
    <xdr:graphicFrame macro="">
      <xdr:nvGraphicFramePr>
        <xdr:cNvPr id="21549" name="グラフ 1">
          <a:extLst>
            <a:ext uri="{FF2B5EF4-FFF2-40B4-BE49-F238E27FC236}">
              <a16:creationId xmlns:a16="http://schemas.microsoft.com/office/drawing/2014/main" id="{905F8CDD-1739-4506-9D33-9D2F560CF8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16</xdr:row>
      <xdr:rowOff>142875</xdr:rowOff>
    </xdr:from>
    <xdr:to>
      <xdr:col>9</xdr:col>
      <xdr:colOff>628650</xdr:colOff>
      <xdr:row>39</xdr:row>
      <xdr:rowOff>142875</xdr:rowOff>
    </xdr:to>
    <xdr:graphicFrame macro="">
      <xdr:nvGraphicFramePr>
        <xdr:cNvPr id="29739" name="グラフ 1">
          <a:extLst>
            <a:ext uri="{FF2B5EF4-FFF2-40B4-BE49-F238E27FC236}">
              <a16:creationId xmlns:a16="http://schemas.microsoft.com/office/drawing/2014/main" id="{BA662247-F43C-4D53-B268-2366422BB3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57150</xdr:colOff>
      <xdr:row>20</xdr:row>
      <xdr:rowOff>47625</xdr:rowOff>
    </xdr:from>
    <xdr:to>
      <xdr:col>9</xdr:col>
      <xdr:colOff>219075</xdr:colOff>
      <xdr:row>42</xdr:row>
      <xdr:rowOff>161925</xdr:rowOff>
    </xdr:to>
    <xdr:graphicFrame macro="">
      <xdr:nvGraphicFramePr>
        <xdr:cNvPr id="45086" name="グラフ 1">
          <a:extLst>
            <a:ext uri="{FF2B5EF4-FFF2-40B4-BE49-F238E27FC236}">
              <a16:creationId xmlns:a16="http://schemas.microsoft.com/office/drawing/2014/main" id="{738FC78C-9498-462E-86EB-4A9FFE069E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219075</xdr:colOff>
      <xdr:row>6</xdr:row>
      <xdr:rowOff>57150</xdr:rowOff>
    </xdr:from>
    <xdr:to>
      <xdr:col>2</xdr:col>
      <xdr:colOff>219075</xdr:colOff>
      <xdr:row>10</xdr:row>
      <xdr:rowOff>114300</xdr:rowOff>
    </xdr:to>
    <xdr:cxnSp macro="">
      <xdr:nvCxnSpPr>
        <xdr:cNvPr id="3" name="直線矢印コネクタ 2">
          <a:extLst>
            <a:ext uri="{FF2B5EF4-FFF2-40B4-BE49-F238E27FC236}">
              <a16:creationId xmlns:a16="http://schemas.microsoft.com/office/drawing/2014/main" id="{EF846449-8BE7-4BF5-A68D-84A8CD42D7A8}"/>
            </a:ext>
          </a:extLst>
        </xdr:cNvPr>
        <xdr:cNvCxnSpPr/>
      </xdr:nvCxnSpPr>
      <xdr:spPr>
        <a:xfrm>
          <a:off x="1771650" y="1085850"/>
          <a:ext cx="0" cy="742950"/>
        </a:xfrm>
        <a:prstGeom prst="straightConnector1">
          <a:avLst/>
        </a:prstGeom>
        <a:ln>
          <a:tailEnd type="triangle"/>
        </a:ln>
      </xdr:spPr>
      <xdr:style>
        <a:lnRef idx="3">
          <a:schemeClr val="accent3"/>
        </a:lnRef>
        <a:fillRef idx="0">
          <a:schemeClr val="accent3"/>
        </a:fillRef>
        <a:effectRef idx="2">
          <a:schemeClr val="accent3"/>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304800</xdr:colOff>
      <xdr:row>7</xdr:row>
      <xdr:rowOff>57150</xdr:rowOff>
    </xdr:from>
    <xdr:to>
      <xdr:col>3</xdr:col>
      <xdr:colOff>304800</xdr:colOff>
      <xdr:row>11</xdr:row>
      <xdr:rowOff>114300</xdr:rowOff>
    </xdr:to>
    <xdr:cxnSp macro="">
      <xdr:nvCxnSpPr>
        <xdr:cNvPr id="2" name="直線矢印コネクタ 1">
          <a:extLst>
            <a:ext uri="{FF2B5EF4-FFF2-40B4-BE49-F238E27FC236}">
              <a16:creationId xmlns:a16="http://schemas.microsoft.com/office/drawing/2014/main" id="{AB188164-F248-4F19-A449-49228FA7F926}"/>
            </a:ext>
          </a:extLst>
        </xdr:cNvPr>
        <xdr:cNvCxnSpPr/>
      </xdr:nvCxnSpPr>
      <xdr:spPr>
        <a:xfrm>
          <a:off x="2619375" y="1257300"/>
          <a:ext cx="0" cy="742950"/>
        </a:xfrm>
        <a:prstGeom prst="straightConnector1">
          <a:avLst/>
        </a:prstGeom>
        <a:ln>
          <a:tailEnd type="triangle"/>
        </a:ln>
      </xdr:spPr>
      <xdr:style>
        <a:lnRef idx="3">
          <a:schemeClr val="accent3"/>
        </a:lnRef>
        <a:fillRef idx="0">
          <a:schemeClr val="accent3"/>
        </a:fillRef>
        <a:effectRef idx="2">
          <a:schemeClr val="accent3"/>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95250</xdr:colOff>
      <xdr:row>13</xdr:row>
      <xdr:rowOff>95250</xdr:rowOff>
    </xdr:from>
    <xdr:to>
      <xdr:col>6</xdr:col>
      <xdr:colOff>152400</xdr:colOff>
      <xdr:row>13</xdr:row>
      <xdr:rowOff>95250</xdr:rowOff>
    </xdr:to>
    <xdr:cxnSp macro="">
      <xdr:nvCxnSpPr>
        <xdr:cNvPr id="2" name="直線矢印コネクタ 1">
          <a:extLst>
            <a:ext uri="{FF2B5EF4-FFF2-40B4-BE49-F238E27FC236}">
              <a16:creationId xmlns:a16="http://schemas.microsoft.com/office/drawing/2014/main" id="{2930325C-D0C3-494D-978B-271FBD63636E}"/>
            </a:ext>
          </a:extLst>
        </xdr:cNvPr>
        <xdr:cNvCxnSpPr/>
      </xdr:nvCxnSpPr>
      <xdr:spPr>
        <a:xfrm rot="5400000">
          <a:off x="4791075" y="1952625"/>
          <a:ext cx="0" cy="742950"/>
        </a:xfrm>
        <a:prstGeom prst="straightConnector1">
          <a:avLst/>
        </a:prstGeom>
        <a:ln>
          <a:tailEnd type="triangle"/>
        </a:ln>
      </xdr:spPr>
      <xdr:style>
        <a:lnRef idx="3">
          <a:schemeClr val="accent3"/>
        </a:lnRef>
        <a:fillRef idx="0">
          <a:schemeClr val="accent3"/>
        </a:fillRef>
        <a:effectRef idx="2">
          <a:schemeClr val="accent3"/>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676275</xdr:colOff>
      <xdr:row>27</xdr:row>
      <xdr:rowOff>0</xdr:rowOff>
    </xdr:from>
    <xdr:to>
      <xdr:col>3</xdr:col>
      <xdr:colOff>1657350</xdr:colOff>
      <xdr:row>46</xdr:row>
      <xdr:rowOff>0</xdr:rowOff>
    </xdr:to>
    <xdr:graphicFrame macro="">
      <xdr:nvGraphicFramePr>
        <xdr:cNvPr id="10258" name="グラフ 1">
          <a:extLst>
            <a:ext uri="{FF2B5EF4-FFF2-40B4-BE49-F238E27FC236}">
              <a16:creationId xmlns:a16="http://schemas.microsoft.com/office/drawing/2014/main" id="{30277ACA-2CEF-417D-9B10-B6C8B0789E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359018</xdr:colOff>
      <xdr:row>14</xdr:row>
      <xdr:rowOff>1</xdr:rowOff>
    </xdr:from>
    <xdr:to>
      <xdr:col>1</xdr:col>
      <xdr:colOff>359018</xdr:colOff>
      <xdr:row>23</xdr:row>
      <xdr:rowOff>109904</xdr:rowOff>
    </xdr:to>
    <xdr:cxnSp macro="">
      <xdr:nvCxnSpPr>
        <xdr:cNvPr id="3" name="直線矢印コネクタ 2">
          <a:extLst>
            <a:ext uri="{FF2B5EF4-FFF2-40B4-BE49-F238E27FC236}">
              <a16:creationId xmlns:a16="http://schemas.microsoft.com/office/drawing/2014/main" id="{06DFF993-71E9-446A-8877-ED2CB81ACC50}"/>
            </a:ext>
          </a:extLst>
        </xdr:cNvPr>
        <xdr:cNvCxnSpPr/>
      </xdr:nvCxnSpPr>
      <xdr:spPr>
        <a:xfrm>
          <a:off x="1047749" y="2359270"/>
          <a:ext cx="0" cy="1626576"/>
        </a:xfrm>
        <a:prstGeom prst="straightConnector1">
          <a:avLst/>
        </a:prstGeom>
        <a:ln>
          <a:tailEnd type="triangle"/>
        </a:ln>
      </xdr:spPr>
      <xdr:style>
        <a:lnRef idx="3">
          <a:schemeClr val="accent3"/>
        </a:lnRef>
        <a:fillRef idx="0">
          <a:schemeClr val="accent3"/>
        </a:fillRef>
        <a:effectRef idx="2">
          <a:schemeClr val="accent3"/>
        </a:effectRef>
        <a:fontRef idx="minor">
          <a:schemeClr val="tx1"/>
        </a:fontRef>
      </xdr:style>
    </xdr:cxnSp>
    <xdr:clientData/>
  </xdr:twoCellAnchor>
  <xdr:twoCellAnchor>
    <xdr:from>
      <xdr:col>1</xdr:col>
      <xdr:colOff>637442</xdr:colOff>
      <xdr:row>30</xdr:row>
      <xdr:rowOff>109905</xdr:rowOff>
    </xdr:from>
    <xdr:to>
      <xdr:col>1</xdr:col>
      <xdr:colOff>637442</xdr:colOff>
      <xdr:row>42</xdr:row>
      <xdr:rowOff>117230</xdr:rowOff>
    </xdr:to>
    <xdr:cxnSp macro="">
      <xdr:nvCxnSpPr>
        <xdr:cNvPr id="5" name="直線矢印コネクタ 4">
          <a:extLst>
            <a:ext uri="{FF2B5EF4-FFF2-40B4-BE49-F238E27FC236}">
              <a16:creationId xmlns:a16="http://schemas.microsoft.com/office/drawing/2014/main" id="{57C86419-8575-4D68-8BA4-F690931A7D75}"/>
            </a:ext>
          </a:extLst>
        </xdr:cNvPr>
        <xdr:cNvCxnSpPr/>
      </xdr:nvCxnSpPr>
      <xdr:spPr>
        <a:xfrm>
          <a:off x="1326173" y="5165482"/>
          <a:ext cx="0" cy="2029556"/>
        </a:xfrm>
        <a:prstGeom prst="straightConnector1">
          <a:avLst/>
        </a:prstGeom>
        <a:ln>
          <a:tailEnd type="triangle"/>
        </a:ln>
      </xdr:spPr>
      <xdr:style>
        <a:lnRef idx="3">
          <a:schemeClr val="accent3"/>
        </a:lnRef>
        <a:fillRef idx="0">
          <a:schemeClr val="accent3"/>
        </a:fillRef>
        <a:effectRef idx="2">
          <a:schemeClr val="accent3"/>
        </a:effectRef>
        <a:fontRef idx="minor">
          <a:schemeClr val="tx1"/>
        </a:fontRef>
      </xdr:style>
    </xdr:cxnSp>
    <xdr:clientData/>
  </xdr:twoCellAnchor>
  <xdr:oneCellAnchor>
    <xdr:from>
      <xdr:col>0</xdr:col>
      <xdr:colOff>169756</xdr:colOff>
      <xdr:row>25</xdr:row>
      <xdr:rowOff>141152</xdr:rowOff>
    </xdr:from>
    <xdr:ext cx="4642809" cy="492443"/>
    <xdr:sp macro="" textlink="">
      <xdr:nvSpPr>
        <xdr:cNvPr id="6" name="正方形/長方形 5">
          <a:extLst>
            <a:ext uri="{FF2B5EF4-FFF2-40B4-BE49-F238E27FC236}">
              <a16:creationId xmlns:a16="http://schemas.microsoft.com/office/drawing/2014/main" id="{3CE0919A-BFC1-4354-B5C4-BB3C44D21916}"/>
            </a:ext>
          </a:extLst>
        </xdr:cNvPr>
        <xdr:cNvSpPr/>
      </xdr:nvSpPr>
      <xdr:spPr>
        <a:xfrm>
          <a:off x="169756" y="4354133"/>
          <a:ext cx="4642809" cy="492443"/>
        </a:xfrm>
        <a:prstGeom prst="rect">
          <a:avLst/>
        </a:prstGeom>
        <a:solidFill>
          <a:schemeClr val="accent6">
            <a:lumMod val="60000"/>
            <a:lumOff val="40000"/>
          </a:schemeClr>
        </a:solidFill>
      </xdr:spPr>
      <xdr:txBody>
        <a:bodyPr wrap="none" lIns="91440" tIns="45720" rIns="91440" bIns="45720">
          <a:spAutoFit/>
        </a:bodyPr>
        <a:lstStyle/>
        <a:p>
          <a:pPr algn="ctr"/>
          <a:r>
            <a:rPr lang="ja-JP" altLang="en-US" sz="2400" b="1" cap="none" spc="50">
              <a:ln w="9525" cmpd="sng">
                <a:solidFill>
                  <a:schemeClr val="accent1"/>
                </a:solidFill>
                <a:prstDash val="solid"/>
              </a:ln>
              <a:solidFill>
                <a:srgbClr val="70AD47">
                  <a:tint val="1000"/>
                </a:srgbClr>
              </a:solidFill>
              <a:effectLst>
                <a:glow rad="38100">
                  <a:schemeClr val="accent1">
                    <a:alpha val="40000"/>
                  </a:schemeClr>
                </a:glow>
              </a:effectLst>
            </a:rPr>
            <a:t>項目名を表の並び順と同じにする</a:t>
          </a: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nescom\Google%20&#12489;&#12521;&#12452;&#12502;&#65288;&#21516;&#26399;&#12375;&#12390;&#12356;&#12414;&#12379;&#12435;&#65289;\&#35347;&#32244;&#26657;_ALL&#36039;&#26009;\Excel&#22522;&#30990;&#12487;&#12540;&#12479;\Excel&#22522;&#30990;_&#20908;&#20241;&#12415;&#12398;&#23487;&#38988;\EXCEL_&#20908;&#20241;&#12415;&#12398;&#23487;&#38988;-NO28&#35299;&#35500;.xlsx" TargetMode="External"/><Relationship Id="rId1" Type="http://schemas.openxmlformats.org/officeDocument/2006/relationships/externalLinkPath" Target="EXCEL_&#20908;&#20241;&#12415;&#12398;&#23487;&#38988;-NO28&#35299;&#355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最後に…"/>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ow r="18">
          <cell r="C18" t="str">
            <v>札幌</v>
          </cell>
          <cell r="D18" t="str">
            <v>名古屋</v>
          </cell>
          <cell r="E18" t="str">
            <v>大阪</v>
          </cell>
          <cell r="F18" t="str">
            <v>中野</v>
          </cell>
        </row>
        <row r="19">
          <cell r="B19" t="str">
            <v>1.とても良い</v>
          </cell>
          <cell r="C19">
            <v>25.490196078431371</v>
          </cell>
          <cell r="D19">
            <v>24.183006535947712</v>
          </cell>
          <cell r="E19">
            <v>29.411764705882355</v>
          </cell>
          <cell r="F19">
            <v>20.915032679738562</v>
          </cell>
        </row>
        <row r="20">
          <cell r="B20" t="str">
            <v>2.良い</v>
          </cell>
          <cell r="C20">
            <v>27.083333333333332</v>
          </cell>
          <cell r="D20">
            <v>23.333333333333332</v>
          </cell>
          <cell r="E20">
            <v>22.5</v>
          </cell>
          <cell r="F20">
            <v>27.083333333333332</v>
          </cell>
        </row>
        <row r="21">
          <cell r="B21" t="str">
            <v>3.どちらともいえない</v>
          </cell>
          <cell r="C21">
            <v>22.916666666666664</v>
          </cell>
          <cell r="D21">
            <v>29.166666666666668</v>
          </cell>
          <cell r="E21">
            <v>27.083333333333332</v>
          </cell>
          <cell r="F21">
            <v>20.833333333333336</v>
          </cell>
        </row>
        <row r="22">
          <cell r="B22" t="str">
            <v>4.悪い</v>
          </cell>
          <cell r="C22">
            <v>27.692307692307693</v>
          </cell>
          <cell r="D22">
            <v>15.384615384615385</v>
          </cell>
          <cell r="E22">
            <v>21.53846153846154</v>
          </cell>
          <cell r="F22">
            <v>35.384615384615387</v>
          </cell>
        </row>
        <row r="23">
          <cell r="B23" t="str">
            <v>5.とても悪い</v>
          </cell>
          <cell r="C23">
            <v>17.073170731707318</v>
          </cell>
          <cell r="D23">
            <v>31.707317073170731</v>
          </cell>
          <cell r="E23">
            <v>19.512195121951219</v>
          </cell>
          <cell r="F23">
            <v>31.707317073170731</v>
          </cell>
        </row>
      </sheetData>
      <sheetData sheetId="28" refreshError="1"/>
      <sheetData sheetId="29" refreshError="1"/>
      <sheetData sheetId="3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G23"/>
  <sheetViews>
    <sheetView tabSelected="1" zoomScale="130" zoomScaleNormal="130" workbookViewId="0"/>
  </sheetViews>
  <sheetFormatPr defaultRowHeight="13.5" x14ac:dyDescent="0.15"/>
  <sheetData>
    <row r="4" spans="2:7" x14ac:dyDescent="0.15">
      <c r="B4" t="s">
        <v>2</v>
      </c>
    </row>
    <row r="5" spans="2:7" x14ac:dyDescent="0.15">
      <c r="B5" t="s">
        <v>4</v>
      </c>
    </row>
    <row r="12" spans="2:7" x14ac:dyDescent="0.15">
      <c r="B12" t="s">
        <v>1</v>
      </c>
      <c r="G12" s="1"/>
    </row>
    <row r="15" spans="2:7" x14ac:dyDescent="0.15">
      <c r="B15" t="s">
        <v>414</v>
      </c>
    </row>
    <row r="19" spans="2:3" x14ac:dyDescent="0.15">
      <c r="B19" t="s">
        <v>367</v>
      </c>
    </row>
    <row r="20" spans="2:3" x14ac:dyDescent="0.15">
      <c r="B20">
        <v>1</v>
      </c>
      <c r="C20" t="s">
        <v>368</v>
      </c>
    </row>
    <row r="21" spans="2:3" x14ac:dyDescent="0.15">
      <c r="B21">
        <v>2</v>
      </c>
      <c r="C21" t="s">
        <v>369</v>
      </c>
    </row>
    <row r="22" spans="2:3" x14ac:dyDescent="0.15">
      <c r="B22">
        <v>3</v>
      </c>
      <c r="C22" t="s">
        <v>370</v>
      </c>
    </row>
    <row r="23" spans="2:3" x14ac:dyDescent="0.15">
      <c r="B23">
        <v>4</v>
      </c>
      <c r="C23" t="s">
        <v>371</v>
      </c>
    </row>
  </sheetData>
  <phoneticPr fontId="2"/>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4:D24"/>
  <sheetViews>
    <sheetView zoomScale="130" zoomScaleNormal="130" workbookViewId="0"/>
  </sheetViews>
  <sheetFormatPr defaultRowHeight="13.5" x14ac:dyDescent="0.15"/>
  <cols>
    <col min="3" max="4" width="10.5" customWidth="1"/>
  </cols>
  <sheetData>
    <row r="4" spans="2:4" x14ac:dyDescent="0.15">
      <c r="B4" t="s">
        <v>51</v>
      </c>
    </row>
    <row r="5" spans="2:4" x14ac:dyDescent="0.15">
      <c r="B5" t="s">
        <v>52</v>
      </c>
    </row>
    <row r="6" spans="2:4" x14ac:dyDescent="0.15">
      <c r="B6" t="s">
        <v>55</v>
      </c>
    </row>
    <row r="7" spans="2:4" x14ac:dyDescent="0.15">
      <c r="D7" s="12" t="s">
        <v>50</v>
      </c>
    </row>
    <row r="8" spans="2:4" x14ac:dyDescent="0.15">
      <c r="B8" s="5"/>
      <c r="C8" s="7" t="s">
        <v>48</v>
      </c>
      <c r="D8" s="7" t="s">
        <v>49</v>
      </c>
    </row>
    <row r="9" spans="2:4" x14ac:dyDescent="0.15">
      <c r="B9" s="7" t="s">
        <v>45</v>
      </c>
      <c r="C9" s="5">
        <v>19.600000000000001</v>
      </c>
      <c r="D9" s="5">
        <v>4.2</v>
      </c>
    </row>
    <row r="10" spans="2:4" x14ac:dyDescent="0.15">
      <c r="B10" s="7" t="s">
        <v>46</v>
      </c>
      <c r="C10" s="5">
        <v>22.4</v>
      </c>
      <c r="D10" s="5">
        <v>6.8</v>
      </c>
    </row>
    <row r="11" spans="2:4" x14ac:dyDescent="0.15">
      <c r="B11" s="7" t="s">
        <v>47</v>
      </c>
      <c r="C11" s="5">
        <v>28.6</v>
      </c>
      <c r="D11" s="5">
        <v>5.9</v>
      </c>
    </row>
    <row r="12" spans="2:4" x14ac:dyDescent="0.15">
      <c r="B12" s="7" t="s">
        <v>53</v>
      </c>
      <c r="C12" s="9">
        <f>MAX(C9:C11)</f>
        <v>28.6</v>
      </c>
      <c r="D12" s="9">
        <f>MAX(D9:D11)</f>
        <v>6.8</v>
      </c>
    </row>
    <row r="13" spans="2:4" x14ac:dyDescent="0.15">
      <c r="B13" s="7" t="s">
        <v>54</v>
      </c>
      <c r="C13" s="9">
        <f>MIN(C9:C11)</f>
        <v>19.600000000000001</v>
      </c>
      <c r="D13" s="9">
        <f>MIN(D9:D11)</f>
        <v>4.2</v>
      </c>
    </row>
    <row r="19" spans="2:3" x14ac:dyDescent="0.15">
      <c r="B19" t="s">
        <v>372</v>
      </c>
    </row>
    <row r="20" spans="2:3" x14ac:dyDescent="0.15">
      <c r="B20">
        <v>1</v>
      </c>
      <c r="C20" t="s">
        <v>389</v>
      </c>
    </row>
    <row r="21" spans="2:3" x14ac:dyDescent="0.15">
      <c r="B21">
        <v>2</v>
      </c>
      <c r="C21" s="69" t="s">
        <v>393</v>
      </c>
    </row>
    <row r="22" spans="2:3" x14ac:dyDescent="0.15">
      <c r="B22">
        <v>3</v>
      </c>
      <c r="C22" t="s">
        <v>394</v>
      </c>
    </row>
    <row r="23" spans="2:3" x14ac:dyDescent="0.15">
      <c r="B23">
        <v>4</v>
      </c>
      <c r="C23" s="69" t="s">
        <v>395</v>
      </c>
    </row>
    <row r="24" spans="2:3" x14ac:dyDescent="0.15">
      <c r="B24">
        <v>5</v>
      </c>
      <c r="C24" t="s">
        <v>396</v>
      </c>
    </row>
  </sheetData>
  <phoneticPr fontId="2"/>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3:D12"/>
  <sheetViews>
    <sheetView zoomScale="115" zoomScaleNormal="115" workbookViewId="0"/>
  </sheetViews>
  <sheetFormatPr defaultRowHeight="13.5" x14ac:dyDescent="0.15"/>
  <sheetData>
    <row r="3" spans="2:4" x14ac:dyDescent="0.15">
      <c r="B3" t="s">
        <v>51</v>
      </c>
    </row>
    <row r="4" spans="2:4" x14ac:dyDescent="0.15">
      <c r="B4" t="s">
        <v>56</v>
      </c>
    </row>
    <row r="5" spans="2:4" x14ac:dyDescent="0.15">
      <c r="B5" t="s">
        <v>57</v>
      </c>
    </row>
    <row r="6" spans="2:4" x14ac:dyDescent="0.15">
      <c r="B6" t="s">
        <v>58</v>
      </c>
    </row>
    <row r="8" spans="2:4" x14ac:dyDescent="0.15">
      <c r="D8" s="12" t="s">
        <v>50</v>
      </c>
    </row>
    <row r="9" spans="2:4" x14ac:dyDescent="0.15">
      <c r="B9" s="5"/>
      <c r="C9" s="7" t="s">
        <v>48</v>
      </c>
      <c r="D9" s="7" t="s">
        <v>49</v>
      </c>
    </row>
    <row r="10" spans="2:4" x14ac:dyDescent="0.15">
      <c r="B10" s="7" t="s">
        <v>45</v>
      </c>
      <c r="C10" s="5">
        <v>19.600000000000001</v>
      </c>
      <c r="D10" s="5">
        <v>4.2</v>
      </c>
    </row>
    <row r="11" spans="2:4" x14ac:dyDescent="0.15">
      <c r="B11" s="7" t="s">
        <v>46</v>
      </c>
      <c r="C11" s="5">
        <v>22.4</v>
      </c>
      <c r="D11" s="5">
        <v>6.8</v>
      </c>
    </row>
    <row r="12" spans="2:4" x14ac:dyDescent="0.15">
      <c r="B12" s="7" t="s">
        <v>47</v>
      </c>
      <c r="C12" s="5">
        <v>28.6</v>
      </c>
      <c r="D12" s="5">
        <v>5.9</v>
      </c>
    </row>
  </sheetData>
  <phoneticPr fontId="2"/>
  <pageMargins left="0.75" right="0.75" top="1" bottom="1" header="0.51200000000000001" footer="0.51200000000000001"/>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3:D19"/>
  <sheetViews>
    <sheetView zoomScale="130" zoomScaleNormal="130" workbookViewId="0"/>
  </sheetViews>
  <sheetFormatPr defaultRowHeight="13.5" x14ac:dyDescent="0.15"/>
  <cols>
    <col min="3" max="3" width="10.5" bestFit="1" customWidth="1"/>
  </cols>
  <sheetData>
    <row r="3" spans="2:4" x14ac:dyDescent="0.15">
      <c r="B3" t="s">
        <v>59</v>
      </c>
    </row>
    <row r="4" spans="2:4" x14ac:dyDescent="0.15">
      <c r="B4" t="s">
        <v>60</v>
      </c>
    </row>
    <row r="5" spans="2:4" x14ac:dyDescent="0.15">
      <c r="B5" t="s">
        <v>61</v>
      </c>
    </row>
    <row r="7" spans="2:4" x14ac:dyDescent="0.15">
      <c r="B7" s="5"/>
      <c r="C7" s="7" t="s">
        <v>63</v>
      </c>
      <c r="D7" s="7" t="s">
        <v>62</v>
      </c>
    </row>
    <row r="8" spans="2:4" x14ac:dyDescent="0.15">
      <c r="B8" s="7" t="s">
        <v>28</v>
      </c>
      <c r="C8" s="5">
        <v>58</v>
      </c>
      <c r="D8" s="9">
        <f>RANK(C8,$C$8:$C$12,0)</f>
        <v>4</v>
      </c>
    </row>
    <row r="9" spans="2:4" x14ac:dyDescent="0.15">
      <c r="B9" s="7" t="s">
        <v>29</v>
      </c>
      <c r="C9" s="5">
        <v>65</v>
      </c>
      <c r="D9" s="9">
        <f>RANK(C9,$C$8:$C$12,0)</f>
        <v>3</v>
      </c>
    </row>
    <row r="10" spans="2:4" x14ac:dyDescent="0.15">
      <c r="B10" s="7" t="s">
        <v>30</v>
      </c>
      <c r="C10" s="5">
        <v>72</v>
      </c>
      <c r="D10" s="9">
        <f>RANK(C10,$C$8:$C$12,0)</f>
        <v>2</v>
      </c>
    </row>
    <row r="11" spans="2:4" x14ac:dyDescent="0.15">
      <c r="B11" s="7" t="s">
        <v>31</v>
      </c>
      <c r="C11" s="5">
        <v>85</v>
      </c>
      <c r="D11" s="9">
        <f>RANK(C11,$C$8:$C$12,0)</f>
        <v>1</v>
      </c>
    </row>
    <row r="12" spans="2:4" x14ac:dyDescent="0.15">
      <c r="B12" s="7" t="s">
        <v>32</v>
      </c>
      <c r="C12" s="5">
        <v>48</v>
      </c>
      <c r="D12" s="9">
        <f>RANK(C12,$C$8:$C$12,0)</f>
        <v>5</v>
      </c>
    </row>
    <row r="18" spans="3:3" x14ac:dyDescent="0.15">
      <c r="C18" t="s">
        <v>397</v>
      </c>
    </row>
    <row r="19" spans="3:3" x14ac:dyDescent="0.15">
      <c r="C19" s="32" t="s">
        <v>398</v>
      </c>
    </row>
  </sheetData>
  <phoneticPr fontId="2"/>
  <pageMargins left="0.75" right="0.75" top="1" bottom="1" header="0.51200000000000001" footer="0.51200000000000001"/>
  <pageSetup paperSize="9" orientation="portrait"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F23"/>
  <sheetViews>
    <sheetView zoomScale="130" zoomScaleNormal="130" workbookViewId="0"/>
  </sheetViews>
  <sheetFormatPr defaultRowHeight="13.5" x14ac:dyDescent="0.15"/>
  <cols>
    <col min="2" max="2" width="12.875" customWidth="1"/>
    <col min="3" max="5" width="11" customWidth="1"/>
  </cols>
  <sheetData>
    <row r="3" spans="2:6" x14ac:dyDescent="0.15">
      <c r="B3" t="s">
        <v>77</v>
      </c>
    </row>
    <row r="4" spans="2:6" x14ac:dyDescent="0.15">
      <c r="B4" t="s">
        <v>78</v>
      </c>
    </row>
    <row r="5" spans="2:6" x14ac:dyDescent="0.15">
      <c r="B5" t="s">
        <v>79</v>
      </c>
    </row>
    <row r="6" spans="2:6" x14ac:dyDescent="0.15">
      <c r="B6" t="s">
        <v>80</v>
      </c>
    </row>
    <row r="8" spans="2:6" x14ac:dyDescent="0.15">
      <c r="B8" s="7" t="s">
        <v>71</v>
      </c>
      <c r="C8" s="7" t="s">
        <v>72</v>
      </c>
      <c r="D8" s="7" t="s">
        <v>73</v>
      </c>
      <c r="E8" s="7" t="s">
        <v>76</v>
      </c>
      <c r="F8" s="7" t="s">
        <v>74</v>
      </c>
    </row>
    <row r="9" spans="2:6" x14ac:dyDescent="0.15">
      <c r="B9" s="5" t="s">
        <v>64</v>
      </c>
      <c r="C9" s="24">
        <v>86</v>
      </c>
      <c r="D9" s="70">
        <f>ROUNDDOWN(C9*0.08,0)</f>
        <v>6</v>
      </c>
      <c r="E9" s="24">
        <v>2</v>
      </c>
      <c r="F9" s="70">
        <f>(C9+D9)*E9</f>
        <v>184</v>
      </c>
    </row>
    <row r="10" spans="2:6" x14ac:dyDescent="0.15">
      <c r="B10" s="5" t="s">
        <v>65</v>
      </c>
      <c r="C10" s="24">
        <v>112</v>
      </c>
      <c r="D10" s="70">
        <f t="shared" ref="D10:D15" si="0">ROUNDDOWN(C10*0.08,0)</f>
        <v>8</v>
      </c>
      <c r="E10" s="24">
        <v>1</v>
      </c>
      <c r="F10" s="70">
        <f t="shared" ref="F10:F15" si="1">(C10+D10)*E10</f>
        <v>120</v>
      </c>
    </row>
    <row r="11" spans="2:6" x14ac:dyDescent="0.15">
      <c r="B11" s="5" t="s">
        <v>66</v>
      </c>
      <c r="C11" s="24">
        <v>75</v>
      </c>
      <c r="D11" s="70">
        <f t="shared" si="0"/>
        <v>6</v>
      </c>
      <c r="E11" s="24">
        <v>1</v>
      </c>
      <c r="F11" s="70">
        <f t="shared" si="1"/>
        <v>81</v>
      </c>
    </row>
    <row r="12" spans="2:6" x14ac:dyDescent="0.15">
      <c r="B12" s="5" t="s">
        <v>67</v>
      </c>
      <c r="C12" s="24">
        <v>300</v>
      </c>
      <c r="D12" s="70">
        <f t="shared" si="0"/>
        <v>24</v>
      </c>
      <c r="E12" s="24">
        <v>1</v>
      </c>
      <c r="F12" s="70">
        <f t="shared" si="1"/>
        <v>324</v>
      </c>
    </row>
    <row r="13" spans="2:6" x14ac:dyDescent="0.15">
      <c r="B13" s="5" t="s">
        <v>68</v>
      </c>
      <c r="C13" s="24">
        <v>100</v>
      </c>
      <c r="D13" s="70">
        <f t="shared" si="0"/>
        <v>8</v>
      </c>
      <c r="E13" s="24">
        <v>2</v>
      </c>
      <c r="F13" s="70">
        <f t="shared" si="1"/>
        <v>216</v>
      </c>
    </row>
    <row r="14" spans="2:6" x14ac:dyDescent="0.15">
      <c r="B14" s="5" t="s">
        <v>69</v>
      </c>
      <c r="C14" s="24">
        <v>100</v>
      </c>
      <c r="D14" s="70">
        <f t="shared" si="0"/>
        <v>8</v>
      </c>
      <c r="E14" s="24">
        <v>3</v>
      </c>
      <c r="F14" s="70">
        <f t="shared" si="1"/>
        <v>324</v>
      </c>
    </row>
    <row r="15" spans="2:6" x14ac:dyDescent="0.15">
      <c r="B15" s="5" t="s">
        <v>70</v>
      </c>
      <c r="C15" s="24">
        <v>95</v>
      </c>
      <c r="D15" s="70">
        <f t="shared" si="0"/>
        <v>7</v>
      </c>
      <c r="E15" s="24">
        <v>2</v>
      </c>
      <c r="F15" s="70">
        <f t="shared" si="1"/>
        <v>204</v>
      </c>
    </row>
    <row r="16" spans="2:6" x14ac:dyDescent="0.15">
      <c r="B16" s="92" t="s">
        <v>12</v>
      </c>
      <c r="C16" s="93"/>
      <c r="D16" s="93"/>
      <c r="E16" s="94"/>
      <c r="F16" s="70">
        <f>SUM(F9:F15)</f>
        <v>1453</v>
      </c>
    </row>
    <row r="19" spans="2:5" ht="30.6" customHeight="1" x14ac:dyDescent="0.15">
      <c r="B19" s="12" t="s">
        <v>75</v>
      </c>
      <c r="C19" s="91">
        <f>F16</f>
        <v>1453</v>
      </c>
      <c r="D19" s="91"/>
      <c r="E19" s="91"/>
    </row>
    <row r="22" spans="2:5" x14ac:dyDescent="0.15">
      <c r="E22" s="71" t="s">
        <v>448</v>
      </c>
    </row>
    <row r="23" spans="2:5" x14ac:dyDescent="0.15">
      <c r="E23" s="71"/>
    </row>
  </sheetData>
  <mergeCells count="2">
    <mergeCell ref="C19:E19"/>
    <mergeCell ref="B16:E16"/>
  </mergeCells>
  <phoneticPr fontId="2"/>
  <pageMargins left="0.75" right="0.75" top="1" bottom="1" header="0.51200000000000001" footer="0.51200000000000001"/>
  <pageSetup paperSize="9"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3:D15"/>
  <sheetViews>
    <sheetView zoomScale="145" zoomScaleNormal="145" workbookViewId="0"/>
  </sheetViews>
  <sheetFormatPr defaultRowHeight="13.5" x14ac:dyDescent="0.15"/>
  <cols>
    <col min="2" max="4" width="12.125" customWidth="1"/>
  </cols>
  <sheetData>
    <row r="3" spans="2:4" x14ac:dyDescent="0.15">
      <c r="B3" t="s">
        <v>87</v>
      </c>
    </row>
    <row r="4" spans="2:4" x14ac:dyDescent="0.15">
      <c r="B4" t="s">
        <v>88</v>
      </c>
    </row>
    <row r="5" spans="2:4" x14ac:dyDescent="0.15">
      <c r="B5" t="s">
        <v>89</v>
      </c>
    </row>
    <row r="8" spans="2:4" x14ac:dyDescent="0.15">
      <c r="B8" s="2" t="s">
        <v>81</v>
      </c>
      <c r="C8" s="2" t="s">
        <v>36</v>
      </c>
      <c r="D8" s="2" t="s">
        <v>86</v>
      </c>
    </row>
    <row r="9" spans="2:4" x14ac:dyDescent="0.15">
      <c r="B9" s="7" t="s">
        <v>82</v>
      </c>
      <c r="C9" s="5">
        <v>58</v>
      </c>
      <c r="D9" s="73">
        <f>C9/$C$13*100</f>
        <v>53.211009174311933</v>
      </c>
    </row>
    <row r="10" spans="2:4" x14ac:dyDescent="0.15">
      <c r="B10" s="7" t="s">
        <v>83</v>
      </c>
      <c r="C10" s="5">
        <v>16</v>
      </c>
      <c r="D10" s="73">
        <f>C10/$C$13*100</f>
        <v>14.678899082568808</v>
      </c>
    </row>
    <row r="11" spans="2:4" x14ac:dyDescent="0.15">
      <c r="B11" s="7" t="s">
        <v>84</v>
      </c>
      <c r="C11" s="5">
        <v>28</v>
      </c>
      <c r="D11" s="73">
        <f>C11/$C$13*100</f>
        <v>25.688073394495415</v>
      </c>
    </row>
    <row r="12" spans="2:4" ht="14.25" thickBot="1" x14ac:dyDescent="0.2">
      <c r="B12" s="14" t="s">
        <v>85</v>
      </c>
      <c r="C12" s="15">
        <v>7</v>
      </c>
      <c r="D12" s="74">
        <f>C12/$C$13*100</f>
        <v>6.4220183486238538</v>
      </c>
    </row>
    <row r="13" spans="2:4" ht="14.25" thickTop="1" x14ac:dyDescent="0.15">
      <c r="B13" s="13" t="s">
        <v>12</v>
      </c>
      <c r="C13" s="16">
        <f>SUM(C9:C12)</f>
        <v>109</v>
      </c>
      <c r="D13" s="75">
        <f>C13/$C$13*100</f>
        <v>100</v>
      </c>
    </row>
    <row r="15" spans="2:4" x14ac:dyDescent="0.15">
      <c r="D15" t="s">
        <v>399</v>
      </c>
    </row>
  </sheetData>
  <phoneticPr fontId="2"/>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3:D16"/>
  <sheetViews>
    <sheetView zoomScale="145" zoomScaleNormal="145" workbookViewId="0"/>
  </sheetViews>
  <sheetFormatPr defaultRowHeight="13.5" x14ac:dyDescent="0.15"/>
  <cols>
    <col min="4" max="4" width="12.5" bestFit="1" customWidth="1"/>
  </cols>
  <sheetData>
    <row r="3" spans="2:4" x14ac:dyDescent="0.15">
      <c r="B3" t="s">
        <v>87</v>
      </c>
    </row>
    <row r="4" spans="2:4" x14ac:dyDescent="0.15">
      <c r="B4" t="s">
        <v>88</v>
      </c>
    </row>
    <row r="5" spans="2:4" x14ac:dyDescent="0.15">
      <c r="B5" t="s">
        <v>90</v>
      </c>
    </row>
    <row r="8" spans="2:4" x14ac:dyDescent="0.15">
      <c r="B8" s="2" t="s">
        <v>81</v>
      </c>
      <c r="C8" s="2" t="s">
        <v>36</v>
      </c>
      <c r="D8" s="2" t="s">
        <v>86</v>
      </c>
    </row>
    <row r="9" spans="2:4" x14ac:dyDescent="0.15">
      <c r="B9" s="7" t="s">
        <v>82</v>
      </c>
      <c r="C9" s="5">
        <v>58</v>
      </c>
      <c r="D9" s="72">
        <f>ROUND(C9/$C$13*100,1)</f>
        <v>53.2</v>
      </c>
    </row>
    <row r="10" spans="2:4" x14ac:dyDescent="0.15">
      <c r="B10" s="7" t="s">
        <v>83</v>
      </c>
      <c r="C10" s="5">
        <v>16</v>
      </c>
      <c r="D10" s="72">
        <f>ROUND(C10/$C$13*100,1)</f>
        <v>14.7</v>
      </c>
    </row>
    <row r="11" spans="2:4" x14ac:dyDescent="0.15">
      <c r="B11" s="7" t="s">
        <v>84</v>
      </c>
      <c r="C11" s="5">
        <v>28</v>
      </c>
      <c r="D11" s="72">
        <f>ROUND(C11/$C$13*100,1)</f>
        <v>25.7</v>
      </c>
    </row>
    <row r="12" spans="2:4" ht="14.25" thickBot="1" x14ac:dyDescent="0.2">
      <c r="B12" s="14" t="s">
        <v>85</v>
      </c>
      <c r="C12" s="15">
        <v>7</v>
      </c>
      <c r="D12" s="76">
        <f>ROUND(C12/$C$13*100,1)</f>
        <v>6.4</v>
      </c>
    </row>
    <row r="13" spans="2:4" ht="14.25" thickTop="1" x14ac:dyDescent="0.15">
      <c r="B13" s="13" t="s">
        <v>12</v>
      </c>
      <c r="C13" s="16">
        <f>SUM(C9:C12)</f>
        <v>109</v>
      </c>
      <c r="D13" s="77">
        <f>ROUND(C13/$C$13*100,1)</f>
        <v>100</v>
      </c>
    </row>
    <row r="15" spans="2:4" x14ac:dyDescent="0.15">
      <c r="D15" t="s">
        <v>400</v>
      </c>
    </row>
    <row r="16" spans="2:4" x14ac:dyDescent="0.15">
      <c r="D16" t="s">
        <v>401</v>
      </c>
    </row>
  </sheetData>
  <phoneticPr fontId="2"/>
  <pageMargins left="0.75" right="0.75" top="1" bottom="1" header="0.51200000000000001" footer="0.5120000000000000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3:D17"/>
  <sheetViews>
    <sheetView zoomScale="130" zoomScaleNormal="130" workbookViewId="0"/>
  </sheetViews>
  <sheetFormatPr defaultRowHeight="13.5" x14ac:dyDescent="0.15"/>
  <cols>
    <col min="3" max="4" width="13.75" customWidth="1"/>
  </cols>
  <sheetData>
    <row r="3" spans="2:4" x14ac:dyDescent="0.15">
      <c r="B3" t="s">
        <v>87</v>
      </c>
    </row>
    <row r="4" spans="2:4" x14ac:dyDescent="0.15">
      <c r="B4" t="s">
        <v>88</v>
      </c>
    </row>
    <row r="5" spans="2:4" x14ac:dyDescent="0.15">
      <c r="B5" t="s">
        <v>89</v>
      </c>
    </row>
    <row r="8" spans="2:4" x14ac:dyDescent="0.15">
      <c r="B8" s="2" t="s">
        <v>81</v>
      </c>
      <c r="C8" s="2" t="s">
        <v>36</v>
      </c>
      <c r="D8" s="2" t="s">
        <v>91</v>
      </c>
    </row>
    <row r="9" spans="2:4" x14ac:dyDescent="0.15">
      <c r="B9" s="7" t="s">
        <v>82</v>
      </c>
      <c r="C9" s="5">
        <v>58</v>
      </c>
      <c r="D9" s="78">
        <f>C9/$C$13</f>
        <v>0.5321100917431193</v>
      </c>
    </row>
    <row r="10" spans="2:4" x14ac:dyDescent="0.15">
      <c r="B10" s="7" t="s">
        <v>83</v>
      </c>
      <c r="C10" s="5">
        <v>16</v>
      </c>
      <c r="D10" s="78">
        <f>C10/$C$13</f>
        <v>0.14678899082568808</v>
      </c>
    </row>
    <row r="11" spans="2:4" x14ac:dyDescent="0.15">
      <c r="B11" s="7" t="s">
        <v>84</v>
      </c>
      <c r="C11" s="5">
        <v>28</v>
      </c>
      <c r="D11" s="78">
        <f>C11/$C$13</f>
        <v>0.25688073394495414</v>
      </c>
    </row>
    <row r="12" spans="2:4" ht="14.25" thickBot="1" x14ac:dyDescent="0.2">
      <c r="B12" s="14" t="s">
        <v>85</v>
      </c>
      <c r="C12" s="15">
        <v>7</v>
      </c>
      <c r="D12" s="79">
        <f>C12/$C$13</f>
        <v>6.4220183486238536E-2</v>
      </c>
    </row>
    <row r="13" spans="2:4" ht="14.25" thickTop="1" x14ac:dyDescent="0.15">
      <c r="B13" s="13" t="s">
        <v>12</v>
      </c>
      <c r="C13" s="16">
        <f>SUM(C9:C12)</f>
        <v>109</v>
      </c>
      <c r="D13" s="80">
        <f>C13/$C$13</f>
        <v>1</v>
      </c>
    </row>
    <row r="16" spans="2:4" x14ac:dyDescent="0.15">
      <c r="D16" t="s">
        <v>402</v>
      </c>
    </row>
    <row r="17" spans="4:4" x14ac:dyDescent="0.15">
      <c r="D17" t="s">
        <v>403</v>
      </c>
    </row>
  </sheetData>
  <phoneticPr fontId="2"/>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3:D18"/>
  <sheetViews>
    <sheetView zoomScale="130" zoomScaleNormal="130" workbookViewId="0"/>
  </sheetViews>
  <sheetFormatPr defaultRowHeight="13.5" x14ac:dyDescent="0.15"/>
  <cols>
    <col min="3" max="3" width="14" customWidth="1"/>
    <col min="4" max="4" width="17.125" customWidth="1"/>
  </cols>
  <sheetData>
    <row r="3" spans="2:4" x14ac:dyDescent="0.15">
      <c r="B3" t="s">
        <v>87</v>
      </c>
    </row>
    <row r="4" spans="2:4" x14ac:dyDescent="0.15">
      <c r="B4" t="s">
        <v>88</v>
      </c>
    </row>
    <row r="5" spans="2:4" x14ac:dyDescent="0.15">
      <c r="B5" t="s">
        <v>90</v>
      </c>
    </row>
    <row r="8" spans="2:4" x14ac:dyDescent="0.15">
      <c r="B8" s="2" t="s">
        <v>81</v>
      </c>
      <c r="C8" s="2" t="s">
        <v>36</v>
      </c>
      <c r="D8" s="2" t="s">
        <v>91</v>
      </c>
    </row>
    <row r="9" spans="2:4" x14ac:dyDescent="0.15">
      <c r="B9" s="7" t="s">
        <v>82</v>
      </c>
      <c r="C9" s="5">
        <v>58</v>
      </c>
      <c r="D9" s="78">
        <f>ROUND(C9/$C$13,3)</f>
        <v>0.53200000000000003</v>
      </c>
    </row>
    <row r="10" spans="2:4" x14ac:dyDescent="0.15">
      <c r="B10" s="7" t="s">
        <v>83</v>
      </c>
      <c r="C10" s="5">
        <v>16</v>
      </c>
      <c r="D10" s="78">
        <f>ROUND(C10/$C$13,3)</f>
        <v>0.14699999999999999</v>
      </c>
    </row>
    <row r="11" spans="2:4" x14ac:dyDescent="0.15">
      <c r="B11" s="7" t="s">
        <v>84</v>
      </c>
      <c r="C11" s="5">
        <v>28</v>
      </c>
      <c r="D11" s="78">
        <f>ROUND(C11/$C$13,3)</f>
        <v>0.25700000000000001</v>
      </c>
    </row>
    <row r="12" spans="2:4" ht="14.25" thickBot="1" x14ac:dyDescent="0.2">
      <c r="B12" s="14" t="s">
        <v>85</v>
      </c>
      <c r="C12" s="15">
        <v>7</v>
      </c>
      <c r="D12" s="79">
        <f>ROUND(C12/$C$13,3)</f>
        <v>6.4000000000000001E-2</v>
      </c>
    </row>
    <row r="13" spans="2:4" ht="14.25" thickTop="1" x14ac:dyDescent="0.15">
      <c r="B13" s="13" t="s">
        <v>12</v>
      </c>
      <c r="C13" s="16">
        <f>SUM(C9:C12)</f>
        <v>109</v>
      </c>
      <c r="D13" s="80">
        <f>ROUND(C13/$C$13,3)</f>
        <v>1</v>
      </c>
    </row>
    <row r="16" spans="2:4" x14ac:dyDescent="0.15">
      <c r="D16" t="s">
        <v>404</v>
      </c>
    </row>
    <row r="17" spans="4:4" x14ac:dyDescent="0.15">
      <c r="D17" t="s">
        <v>405</v>
      </c>
    </row>
    <row r="18" spans="4:4" x14ac:dyDescent="0.15">
      <c r="D18" t="s">
        <v>406</v>
      </c>
    </row>
  </sheetData>
  <phoneticPr fontId="2"/>
  <pageMargins left="0.75" right="0.75" top="1" bottom="1" header="0.51200000000000001" footer="0.5120000000000000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4:F16"/>
  <sheetViews>
    <sheetView workbookViewId="0"/>
  </sheetViews>
  <sheetFormatPr defaultRowHeight="13.5" x14ac:dyDescent="0.15"/>
  <cols>
    <col min="1" max="1" width="7" customWidth="1"/>
    <col min="4" max="4" width="12.5" bestFit="1" customWidth="1"/>
  </cols>
  <sheetData>
    <row r="4" spans="2:6" x14ac:dyDescent="0.15">
      <c r="B4" t="s">
        <v>92</v>
      </c>
    </row>
    <row r="5" spans="2:6" x14ac:dyDescent="0.15">
      <c r="B5" t="s">
        <v>93</v>
      </c>
    </row>
    <row r="6" spans="2:6" x14ac:dyDescent="0.15">
      <c r="B6" t="s">
        <v>94</v>
      </c>
    </row>
    <row r="7" spans="2:6" x14ac:dyDescent="0.15">
      <c r="B7" t="s">
        <v>95</v>
      </c>
    </row>
    <row r="8" spans="2:6" x14ac:dyDescent="0.15">
      <c r="B8" t="s">
        <v>96</v>
      </c>
    </row>
    <row r="9" spans="2:6" x14ac:dyDescent="0.15">
      <c r="B9" t="s">
        <v>97</v>
      </c>
    </row>
    <row r="11" spans="2:6" x14ac:dyDescent="0.15">
      <c r="B11" s="2" t="s">
        <v>81</v>
      </c>
      <c r="C11" s="2" t="s">
        <v>36</v>
      </c>
      <c r="D11" s="2" t="s">
        <v>86</v>
      </c>
      <c r="F11" s="10" t="s">
        <v>98</v>
      </c>
    </row>
    <row r="12" spans="2:6" x14ac:dyDescent="0.15">
      <c r="B12" s="8" t="s">
        <v>82</v>
      </c>
      <c r="C12" s="9">
        <v>58</v>
      </c>
      <c r="D12" s="19">
        <f>C12/$C$16*100</f>
        <v>53.211009174311933</v>
      </c>
    </row>
    <row r="13" spans="2:6" x14ac:dyDescent="0.15">
      <c r="B13" s="8" t="s">
        <v>83</v>
      </c>
      <c r="C13" s="9">
        <v>16</v>
      </c>
      <c r="D13" s="19">
        <f>C13/$C$16*100</f>
        <v>14.678899082568808</v>
      </c>
    </row>
    <row r="14" spans="2:6" x14ac:dyDescent="0.15">
      <c r="B14" s="8" t="s">
        <v>84</v>
      </c>
      <c r="C14" s="9">
        <v>28</v>
      </c>
      <c r="D14" s="19">
        <f>C14/$C$16*100</f>
        <v>25.688073394495415</v>
      </c>
    </row>
    <row r="15" spans="2:6" ht="14.25" thickBot="1" x14ac:dyDescent="0.2">
      <c r="B15" s="23" t="s">
        <v>85</v>
      </c>
      <c r="C15" s="17">
        <v>7</v>
      </c>
      <c r="D15" s="20">
        <f>C15/$C$16*100</f>
        <v>6.4220183486238538</v>
      </c>
    </row>
    <row r="16" spans="2:6" ht="14.25" thickTop="1" x14ac:dyDescent="0.15">
      <c r="B16" s="13" t="s">
        <v>12</v>
      </c>
      <c r="C16" s="22">
        <f>SUM(C12:C15)</f>
        <v>109</v>
      </c>
      <c r="D16" s="21">
        <f>C16/$C$16*100</f>
        <v>100</v>
      </c>
    </row>
  </sheetData>
  <phoneticPr fontId="2"/>
  <pageMargins left="0.75" right="0.75" top="1" bottom="1" header="0.51200000000000001" footer="0.51200000000000001"/>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3:E17"/>
  <sheetViews>
    <sheetView zoomScale="115" zoomScaleNormal="115" workbookViewId="0"/>
  </sheetViews>
  <sheetFormatPr defaultRowHeight="13.5" x14ac:dyDescent="0.15"/>
  <cols>
    <col min="3" max="4" width="13.375" customWidth="1"/>
    <col min="5" max="5" width="16.125" bestFit="1" customWidth="1"/>
  </cols>
  <sheetData>
    <row r="3" spans="2:5" x14ac:dyDescent="0.15">
      <c r="B3" t="s">
        <v>109</v>
      </c>
    </row>
    <row r="4" spans="2:5" x14ac:dyDescent="0.15">
      <c r="B4" t="s">
        <v>107</v>
      </c>
    </row>
    <row r="5" spans="2:5" x14ac:dyDescent="0.15">
      <c r="B5" t="s">
        <v>108</v>
      </c>
    </row>
    <row r="8" spans="2:5" x14ac:dyDescent="0.15">
      <c r="B8" s="7" t="s">
        <v>99</v>
      </c>
      <c r="C8" s="7" t="s">
        <v>105</v>
      </c>
      <c r="D8" s="7" t="s">
        <v>106</v>
      </c>
      <c r="E8" s="7" t="s">
        <v>104</v>
      </c>
    </row>
    <row r="9" spans="2:5" x14ac:dyDescent="0.15">
      <c r="B9" s="7" t="s">
        <v>100</v>
      </c>
      <c r="C9" s="24">
        <v>320</v>
      </c>
      <c r="D9" s="24">
        <v>300</v>
      </c>
      <c r="E9" s="18">
        <f>ROUNDUP(D9/C9*100,2)</f>
        <v>93.75</v>
      </c>
    </row>
    <row r="10" spans="2:5" x14ac:dyDescent="0.15">
      <c r="B10" s="7" t="s">
        <v>9</v>
      </c>
      <c r="C10" s="24">
        <v>500</v>
      </c>
      <c r="D10" s="24">
        <v>540</v>
      </c>
      <c r="E10" s="18">
        <f>ROUNDUP(D10/C10*100,2)</f>
        <v>108</v>
      </c>
    </row>
    <row r="11" spans="2:5" x14ac:dyDescent="0.15">
      <c r="B11" s="7" t="s">
        <v>101</v>
      </c>
      <c r="C11" s="24">
        <v>440</v>
      </c>
      <c r="D11" s="24">
        <v>420</v>
      </c>
      <c r="E11" s="18">
        <f>ROUNDUP(D11/C11*100,2)</f>
        <v>95.460000000000008</v>
      </c>
    </row>
    <row r="12" spans="2:5" x14ac:dyDescent="0.15">
      <c r="B12" s="7" t="s">
        <v>102</v>
      </c>
      <c r="C12" s="24">
        <v>300</v>
      </c>
      <c r="D12" s="24">
        <v>380</v>
      </c>
      <c r="E12" s="18">
        <f>ROUNDUP(D12/C12*100,2)</f>
        <v>126.67</v>
      </c>
    </row>
    <row r="13" spans="2:5" x14ac:dyDescent="0.15">
      <c r="B13" s="7" t="s">
        <v>103</v>
      </c>
      <c r="C13" s="24">
        <v>100</v>
      </c>
      <c r="D13" s="24">
        <v>160</v>
      </c>
      <c r="E13" s="18">
        <f>ROUNDUP(D13/C13*100,2)</f>
        <v>160</v>
      </c>
    </row>
    <row r="17" spans="5:5" x14ac:dyDescent="0.15">
      <c r="E17" t="s">
        <v>446</v>
      </c>
    </row>
  </sheetData>
  <phoneticPr fontId="2"/>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G22"/>
  <sheetViews>
    <sheetView zoomScale="130" zoomScaleNormal="130" workbookViewId="0"/>
  </sheetViews>
  <sheetFormatPr defaultRowHeight="13.5" x14ac:dyDescent="0.15"/>
  <sheetData>
    <row r="3" spans="2:7" x14ac:dyDescent="0.15">
      <c r="B3" t="s">
        <v>3</v>
      </c>
    </row>
    <row r="4" spans="2:7" x14ac:dyDescent="0.15">
      <c r="B4" t="s">
        <v>5</v>
      </c>
    </row>
    <row r="12" spans="2:7" x14ac:dyDescent="0.15">
      <c r="B12" t="s">
        <v>1</v>
      </c>
      <c r="G12" s="1"/>
    </row>
    <row r="15" spans="2:7" x14ac:dyDescent="0.15">
      <c r="B15" t="s">
        <v>414</v>
      </c>
    </row>
    <row r="18" spans="2:3" x14ac:dyDescent="0.15">
      <c r="B18" t="s">
        <v>372</v>
      </c>
    </row>
    <row r="19" spans="2:3" x14ac:dyDescent="0.15">
      <c r="B19">
        <v>1</v>
      </c>
      <c r="C19" t="s">
        <v>373</v>
      </c>
    </row>
    <row r="20" spans="2:3" x14ac:dyDescent="0.15">
      <c r="B20">
        <v>2</v>
      </c>
      <c r="C20" t="s">
        <v>374</v>
      </c>
    </row>
    <row r="21" spans="2:3" x14ac:dyDescent="0.15">
      <c r="B21">
        <v>3</v>
      </c>
      <c r="C21" t="s">
        <v>375</v>
      </c>
    </row>
    <row r="22" spans="2:3" x14ac:dyDescent="0.15">
      <c r="B22">
        <v>4</v>
      </c>
      <c r="C22" t="s">
        <v>371</v>
      </c>
    </row>
  </sheetData>
  <phoneticPr fontId="2"/>
  <pageMargins left="0.75" right="0.75" top="1" bottom="1"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3:G28"/>
  <sheetViews>
    <sheetView zoomScale="115" zoomScaleNormal="115" workbookViewId="0"/>
  </sheetViews>
  <sheetFormatPr defaultRowHeight="13.5" x14ac:dyDescent="0.15"/>
  <cols>
    <col min="3" max="3" width="14.875" customWidth="1"/>
    <col min="4" max="4" width="16.5" customWidth="1"/>
    <col min="5" max="5" width="16.125" bestFit="1" customWidth="1"/>
  </cols>
  <sheetData>
    <row r="3" spans="2:5" x14ac:dyDescent="0.15">
      <c r="B3" t="s">
        <v>109</v>
      </c>
    </row>
    <row r="4" spans="2:5" x14ac:dyDescent="0.15">
      <c r="B4" t="s">
        <v>107</v>
      </c>
    </row>
    <row r="5" spans="2:5" x14ac:dyDescent="0.15">
      <c r="B5" t="s">
        <v>111</v>
      </c>
    </row>
    <row r="8" spans="2:5" x14ac:dyDescent="0.15">
      <c r="B8" s="7" t="s">
        <v>99</v>
      </c>
      <c r="C8" s="7" t="s">
        <v>105</v>
      </c>
      <c r="D8" s="7" t="s">
        <v>106</v>
      </c>
      <c r="E8" s="7" t="s">
        <v>110</v>
      </c>
    </row>
    <row r="9" spans="2:5" x14ac:dyDescent="0.15">
      <c r="B9" s="7" t="s">
        <v>100</v>
      </c>
      <c r="C9" s="24">
        <v>320</v>
      </c>
      <c r="D9" s="24">
        <v>300</v>
      </c>
      <c r="E9" s="78">
        <f>ROUNDUP(D9/C9,3)</f>
        <v>0.93800000000000006</v>
      </c>
    </row>
    <row r="10" spans="2:5" x14ac:dyDescent="0.15">
      <c r="B10" s="7" t="s">
        <v>9</v>
      </c>
      <c r="C10" s="24">
        <v>500</v>
      </c>
      <c r="D10" s="24">
        <v>540</v>
      </c>
      <c r="E10" s="78">
        <f>ROUNDUP(D10/C10,3)</f>
        <v>1.08</v>
      </c>
    </row>
    <row r="11" spans="2:5" x14ac:dyDescent="0.15">
      <c r="B11" s="7" t="s">
        <v>101</v>
      </c>
      <c r="C11" s="24">
        <v>440</v>
      </c>
      <c r="D11" s="24">
        <v>420</v>
      </c>
      <c r="E11" s="78">
        <f>ROUNDUP(D11/C11,3)</f>
        <v>0.95499999999999996</v>
      </c>
    </row>
    <row r="12" spans="2:5" x14ac:dyDescent="0.15">
      <c r="B12" s="7" t="s">
        <v>102</v>
      </c>
      <c r="C12" s="24">
        <v>300</v>
      </c>
      <c r="D12" s="24">
        <v>380</v>
      </c>
      <c r="E12" s="78">
        <f>ROUNDUP(D12/C12,3)</f>
        <v>1.2669999999999999</v>
      </c>
    </row>
    <row r="13" spans="2:5" x14ac:dyDescent="0.15">
      <c r="B13" s="7" t="s">
        <v>103</v>
      </c>
      <c r="C13" s="24">
        <v>100</v>
      </c>
      <c r="D13" s="24">
        <v>160</v>
      </c>
      <c r="E13" s="78">
        <f>ROUNDUP(D13/C13,3)</f>
        <v>1.6</v>
      </c>
    </row>
    <row r="16" spans="2:5" x14ac:dyDescent="0.15">
      <c r="E16" t="s">
        <v>407</v>
      </c>
    </row>
    <row r="17" spans="2:7" x14ac:dyDescent="0.15">
      <c r="E17" t="s">
        <v>408</v>
      </c>
    </row>
    <row r="20" spans="2:7" x14ac:dyDescent="0.15">
      <c r="B20" t="s">
        <v>126</v>
      </c>
    </row>
    <row r="21" spans="2:7" x14ac:dyDescent="0.15">
      <c r="E21" t="s">
        <v>130</v>
      </c>
    </row>
    <row r="22" spans="2:7" x14ac:dyDescent="0.15">
      <c r="B22" t="s">
        <v>127</v>
      </c>
      <c r="E22" s="5" t="s">
        <v>409</v>
      </c>
      <c r="F22" s="27" t="str">
        <f>IF(E22="","",IF(E22="*100を付ける","正解","残念…"))</f>
        <v>正解</v>
      </c>
    </row>
    <row r="23" spans="2:7" x14ac:dyDescent="0.15">
      <c r="B23" t="s">
        <v>128</v>
      </c>
      <c r="E23" s="5" t="s">
        <v>410</v>
      </c>
      <c r="F23" s="27" t="str">
        <f>IF(E23="","",IF(E23="*100を付けない","正解","残念…"))</f>
        <v>正解</v>
      </c>
    </row>
    <row r="24" spans="2:7" x14ac:dyDescent="0.15">
      <c r="E24" t="s">
        <v>129</v>
      </c>
    </row>
    <row r="26" spans="2:7" x14ac:dyDescent="0.15">
      <c r="B26" t="s">
        <v>132</v>
      </c>
    </row>
    <row r="27" spans="2:7" x14ac:dyDescent="0.15">
      <c r="B27" t="s">
        <v>133</v>
      </c>
      <c r="F27" s="5" t="s">
        <v>411</v>
      </c>
      <c r="G27" t="s">
        <v>131</v>
      </c>
    </row>
    <row r="28" spans="2:7" x14ac:dyDescent="0.15">
      <c r="F28" t="s">
        <v>129</v>
      </c>
      <c r="G28" s="26" t="str">
        <f>IF(F27="","",IF(F27="「2」","正解","残念…"))</f>
        <v>正解</v>
      </c>
    </row>
  </sheetData>
  <phoneticPr fontId="2"/>
  <dataValidations count="2">
    <dataValidation type="list" allowBlank="1" showInputMessage="1" showErrorMessage="1" sqref="E22:E23" xr:uid="{00000000-0002-0000-1300-000000000000}">
      <formula1>"*100を付ける,*100を付けない"</formula1>
    </dataValidation>
    <dataValidation type="list" allowBlank="1" showInputMessage="1" showErrorMessage="1" sqref="F27" xr:uid="{00000000-0002-0000-1300-000001000000}">
      <formula1>"「1」,「2」,「3」"</formula1>
    </dataValidation>
  </dataValidations>
  <pageMargins left="0.75" right="0.75" top="1" bottom="1" header="0.51200000000000001" footer="0.5120000000000000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3:D13"/>
  <sheetViews>
    <sheetView zoomScale="145" zoomScaleNormal="145" workbookViewId="0"/>
  </sheetViews>
  <sheetFormatPr defaultRowHeight="13.5" x14ac:dyDescent="0.15"/>
  <cols>
    <col min="1" max="1" width="4.25" customWidth="1"/>
    <col min="2" max="2" width="11.375" customWidth="1"/>
    <col min="3" max="3" width="10.5" bestFit="1" customWidth="1"/>
  </cols>
  <sheetData>
    <row r="3" spans="2:4" x14ac:dyDescent="0.15">
      <c r="B3" t="s">
        <v>114</v>
      </c>
    </row>
    <row r="5" spans="2:4" x14ac:dyDescent="0.15">
      <c r="B5" t="s">
        <v>115</v>
      </c>
    </row>
    <row r="8" spans="2:4" x14ac:dyDescent="0.15">
      <c r="B8" s="5"/>
      <c r="C8" s="2" t="s">
        <v>112</v>
      </c>
      <c r="D8" s="2" t="s">
        <v>113</v>
      </c>
    </row>
    <row r="9" spans="2:4" x14ac:dyDescent="0.15">
      <c r="B9" s="2" t="s">
        <v>28</v>
      </c>
      <c r="C9" s="5">
        <v>58</v>
      </c>
      <c r="D9" s="8" t="str">
        <f>IF(C9&gt;=80,"A","B")</f>
        <v>B</v>
      </c>
    </row>
    <row r="10" spans="2:4" x14ac:dyDescent="0.15">
      <c r="B10" s="2" t="s">
        <v>29</v>
      </c>
      <c r="C10" s="5">
        <v>72</v>
      </c>
      <c r="D10" s="8" t="str">
        <f>IF(C10&gt;=80,"A","B")</f>
        <v>B</v>
      </c>
    </row>
    <row r="11" spans="2:4" x14ac:dyDescent="0.15">
      <c r="B11" s="2" t="s">
        <v>30</v>
      </c>
      <c r="C11" s="5">
        <v>72</v>
      </c>
      <c r="D11" s="8" t="str">
        <f>IF(C11&gt;=80,"A","B")</f>
        <v>B</v>
      </c>
    </row>
    <row r="12" spans="2:4" x14ac:dyDescent="0.15">
      <c r="B12" s="2" t="s">
        <v>31</v>
      </c>
      <c r="C12" s="5">
        <v>85</v>
      </c>
      <c r="D12" s="8" t="str">
        <f>IF(C12&gt;=80,"A","B")</f>
        <v>A</v>
      </c>
    </row>
    <row r="13" spans="2:4" x14ac:dyDescent="0.15">
      <c r="B13" s="2" t="s">
        <v>32</v>
      </c>
      <c r="C13" s="5">
        <v>48</v>
      </c>
      <c r="D13" s="8" t="str">
        <f>IF(C13&gt;=80,"A","B")</f>
        <v>B</v>
      </c>
    </row>
  </sheetData>
  <phoneticPr fontId="2"/>
  <pageMargins left="0.75" right="0.75" top="1" bottom="1" header="0.51200000000000001" footer="0.5120000000000000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3:D19"/>
  <sheetViews>
    <sheetView workbookViewId="0"/>
  </sheetViews>
  <sheetFormatPr defaultRowHeight="13.5" x14ac:dyDescent="0.15"/>
  <cols>
    <col min="2" max="2" width="11.375" customWidth="1"/>
    <col min="3" max="4" width="10" bestFit="1" customWidth="1"/>
  </cols>
  <sheetData>
    <row r="3" spans="2:4" x14ac:dyDescent="0.15">
      <c r="B3" t="s">
        <v>117</v>
      </c>
    </row>
    <row r="4" spans="2:4" x14ac:dyDescent="0.15">
      <c r="B4" t="s">
        <v>118</v>
      </c>
    </row>
    <row r="5" spans="2:4" x14ac:dyDescent="0.15">
      <c r="B5" t="s">
        <v>119</v>
      </c>
    </row>
    <row r="6" spans="2:4" x14ac:dyDescent="0.15">
      <c r="B6" t="s">
        <v>120</v>
      </c>
    </row>
    <row r="7" spans="2:4" x14ac:dyDescent="0.15">
      <c r="B7" t="s">
        <v>121</v>
      </c>
    </row>
    <row r="8" spans="2:4" x14ac:dyDescent="0.15">
      <c r="B8" t="s">
        <v>124</v>
      </c>
    </row>
    <row r="9" spans="2:4" x14ac:dyDescent="0.15">
      <c r="B9" t="s">
        <v>123</v>
      </c>
    </row>
    <row r="10" spans="2:4" x14ac:dyDescent="0.15">
      <c r="B10" t="s">
        <v>122</v>
      </c>
    </row>
    <row r="13" spans="2:4" x14ac:dyDescent="0.15">
      <c r="D13" s="12" t="s">
        <v>125</v>
      </c>
    </row>
    <row r="14" spans="2:4" x14ac:dyDescent="0.15">
      <c r="B14" s="9"/>
      <c r="C14" s="25" t="s">
        <v>116</v>
      </c>
      <c r="D14" s="25" t="s">
        <v>112</v>
      </c>
    </row>
    <row r="15" spans="2:4" x14ac:dyDescent="0.15">
      <c r="B15" s="25" t="s">
        <v>28</v>
      </c>
      <c r="C15" s="9">
        <v>100</v>
      </c>
      <c r="D15" s="9">
        <v>58</v>
      </c>
    </row>
    <row r="16" spans="2:4" x14ac:dyDescent="0.15">
      <c r="B16" s="25" t="s">
        <v>29</v>
      </c>
      <c r="C16" s="9">
        <v>84</v>
      </c>
      <c r="D16" s="9">
        <v>72</v>
      </c>
    </row>
    <row r="17" spans="2:4" x14ac:dyDescent="0.15">
      <c r="B17" s="25" t="s">
        <v>30</v>
      </c>
      <c r="C17" s="9">
        <v>68</v>
      </c>
      <c r="D17" s="9">
        <v>72</v>
      </c>
    </row>
    <row r="18" spans="2:4" x14ac:dyDescent="0.15">
      <c r="B18" s="25" t="s">
        <v>31</v>
      </c>
      <c r="C18" s="9">
        <v>80</v>
      </c>
      <c r="D18" s="9">
        <v>85</v>
      </c>
    </row>
    <row r="19" spans="2:4" x14ac:dyDescent="0.15">
      <c r="B19" s="25" t="s">
        <v>32</v>
      </c>
      <c r="C19" s="9">
        <v>65</v>
      </c>
      <c r="D19" s="9">
        <v>48</v>
      </c>
    </row>
  </sheetData>
  <phoneticPr fontId="2"/>
  <pageMargins left="0.75" right="0.75" top="1" bottom="1" header="0.51200000000000001" footer="0.51200000000000001"/>
  <headerFooter alignWithMargins="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D11"/>
  <sheetViews>
    <sheetView zoomScale="145" zoomScaleNormal="145" workbookViewId="0">
      <selection activeCell="F21" sqref="F21"/>
    </sheetView>
  </sheetViews>
  <sheetFormatPr defaultRowHeight="13.5" x14ac:dyDescent="0.15"/>
  <cols>
    <col min="2" max="2" width="11.375" customWidth="1"/>
    <col min="3" max="4" width="10" bestFit="1" customWidth="1"/>
  </cols>
  <sheetData>
    <row r="2" spans="2:4" x14ac:dyDescent="0.15">
      <c r="B2" t="s">
        <v>134</v>
      </c>
    </row>
    <row r="3" spans="2:4" x14ac:dyDescent="0.15">
      <c r="B3" t="s">
        <v>135</v>
      </c>
    </row>
    <row r="6" spans="2:4" x14ac:dyDescent="0.15">
      <c r="B6" s="5"/>
      <c r="C6" s="2" t="s">
        <v>116</v>
      </c>
      <c r="D6" s="2" t="s">
        <v>112</v>
      </c>
    </row>
    <row r="7" spans="2:4" x14ac:dyDescent="0.15">
      <c r="B7" s="2" t="s">
        <v>28</v>
      </c>
      <c r="C7" s="5">
        <v>100</v>
      </c>
      <c r="D7" s="5">
        <v>58</v>
      </c>
    </row>
    <row r="8" spans="2:4" x14ac:dyDescent="0.15">
      <c r="B8" s="2" t="s">
        <v>29</v>
      </c>
      <c r="C8" s="5">
        <v>84</v>
      </c>
      <c r="D8" s="5">
        <v>72</v>
      </c>
    </row>
    <row r="9" spans="2:4" x14ac:dyDescent="0.15">
      <c r="B9" s="2" t="s">
        <v>31</v>
      </c>
      <c r="C9" s="5">
        <v>80</v>
      </c>
      <c r="D9" s="5">
        <v>85</v>
      </c>
    </row>
    <row r="10" spans="2:4" x14ac:dyDescent="0.15">
      <c r="B10" s="2" t="s">
        <v>30</v>
      </c>
      <c r="C10" s="5">
        <v>68</v>
      </c>
      <c r="D10" s="5">
        <v>72</v>
      </c>
    </row>
    <row r="11" spans="2:4" x14ac:dyDescent="0.15">
      <c r="B11" s="2" t="s">
        <v>32</v>
      </c>
      <c r="C11" s="5">
        <v>65</v>
      </c>
      <c r="D11" s="5">
        <v>48</v>
      </c>
    </row>
  </sheetData>
  <phoneticPr fontId="2"/>
  <pageMargins left="0.75" right="0.75" top="1" bottom="1" header="0.51200000000000001" footer="0.51200000000000001"/>
  <headerFooter alignWithMargins="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3:D12"/>
  <sheetViews>
    <sheetView zoomScale="130" zoomScaleNormal="130" workbookViewId="0"/>
  </sheetViews>
  <sheetFormatPr defaultRowHeight="13.5" x14ac:dyDescent="0.15"/>
  <cols>
    <col min="2" max="2" width="11.375" customWidth="1"/>
    <col min="3" max="4" width="10" bestFit="1" customWidth="1"/>
  </cols>
  <sheetData>
    <row r="3" spans="2:4" x14ac:dyDescent="0.15">
      <c r="B3" t="s">
        <v>136</v>
      </c>
    </row>
    <row r="4" spans="2:4" x14ac:dyDescent="0.15">
      <c r="B4" t="s">
        <v>135</v>
      </c>
    </row>
    <row r="7" spans="2:4" x14ac:dyDescent="0.15">
      <c r="B7" s="5"/>
      <c r="C7" s="2" t="s">
        <v>116</v>
      </c>
      <c r="D7" s="2" t="s">
        <v>112</v>
      </c>
    </row>
    <row r="8" spans="2:4" x14ac:dyDescent="0.15">
      <c r="B8" s="2" t="s">
        <v>31</v>
      </c>
      <c r="C8" s="5">
        <v>80</v>
      </c>
      <c r="D8" s="5">
        <v>85</v>
      </c>
    </row>
    <row r="9" spans="2:4" x14ac:dyDescent="0.15">
      <c r="B9" s="2" t="s">
        <v>29</v>
      </c>
      <c r="C9" s="5">
        <v>84</v>
      </c>
      <c r="D9" s="5">
        <v>72</v>
      </c>
    </row>
    <row r="10" spans="2:4" x14ac:dyDescent="0.15">
      <c r="B10" s="2" t="s">
        <v>30</v>
      </c>
      <c r="C10" s="5">
        <v>68</v>
      </c>
      <c r="D10" s="5">
        <v>72</v>
      </c>
    </row>
    <row r="11" spans="2:4" x14ac:dyDescent="0.15">
      <c r="B11" s="2" t="s">
        <v>28</v>
      </c>
      <c r="C11" s="5">
        <v>100</v>
      </c>
      <c r="D11" s="5">
        <v>58</v>
      </c>
    </row>
    <row r="12" spans="2:4" x14ac:dyDescent="0.15">
      <c r="B12" s="2" t="s">
        <v>32</v>
      </c>
      <c r="C12" s="5">
        <v>65</v>
      </c>
      <c r="D12" s="5">
        <v>48</v>
      </c>
    </row>
  </sheetData>
  <phoneticPr fontId="2"/>
  <pageMargins left="0.75" right="0.75" top="1" bottom="1" header="0.51200000000000001" footer="0.51200000000000001"/>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3:E16"/>
  <sheetViews>
    <sheetView zoomScale="130" zoomScaleNormal="130" workbookViewId="0"/>
  </sheetViews>
  <sheetFormatPr defaultRowHeight="13.5" x14ac:dyDescent="0.15"/>
  <cols>
    <col min="2" max="3" width="11" customWidth="1"/>
    <col min="4" max="5" width="12.875" customWidth="1"/>
  </cols>
  <sheetData>
    <row r="3" spans="2:5" x14ac:dyDescent="0.15">
      <c r="B3" t="s">
        <v>138</v>
      </c>
    </row>
    <row r="5" spans="2:5" x14ac:dyDescent="0.15">
      <c r="B5" t="s">
        <v>139</v>
      </c>
    </row>
    <row r="6" spans="2:5" x14ac:dyDescent="0.15">
      <c r="B6" s="5" t="s">
        <v>140</v>
      </c>
      <c r="C6" s="5" t="s">
        <v>141</v>
      </c>
      <c r="D6" s="5">
        <v>74</v>
      </c>
      <c r="E6" s="5">
        <v>70</v>
      </c>
    </row>
    <row r="7" spans="2:5" x14ac:dyDescent="0.15">
      <c r="B7" t="s">
        <v>142</v>
      </c>
    </row>
    <row r="10" spans="2:5" x14ac:dyDescent="0.15">
      <c r="B10" s="5" t="s">
        <v>137</v>
      </c>
      <c r="C10" s="5"/>
      <c r="D10" s="2" t="s">
        <v>116</v>
      </c>
      <c r="E10" s="2" t="s">
        <v>112</v>
      </c>
    </row>
    <row r="11" spans="2:5" x14ac:dyDescent="0.15">
      <c r="B11" s="5">
        <v>1</v>
      </c>
      <c r="C11" s="2" t="s">
        <v>28</v>
      </c>
      <c r="D11" s="5">
        <v>100</v>
      </c>
      <c r="E11" s="5">
        <v>58</v>
      </c>
    </row>
    <row r="12" spans="2:5" x14ac:dyDescent="0.15">
      <c r="B12" s="5">
        <v>2</v>
      </c>
      <c r="C12" s="2" t="s">
        <v>29</v>
      </c>
      <c r="D12" s="5">
        <v>84</v>
      </c>
      <c r="E12" s="5">
        <v>72</v>
      </c>
    </row>
    <row r="13" spans="2:5" x14ac:dyDescent="0.15">
      <c r="B13" s="5">
        <v>3</v>
      </c>
      <c r="C13" s="2" t="s">
        <v>30</v>
      </c>
      <c r="D13" s="5">
        <v>68</v>
      </c>
      <c r="E13" s="5">
        <v>72</v>
      </c>
    </row>
    <row r="14" spans="2:5" x14ac:dyDescent="0.15">
      <c r="B14" s="9">
        <v>4</v>
      </c>
      <c r="C14" s="25" t="s">
        <v>141</v>
      </c>
      <c r="D14" s="9">
        <v>74</v>
      </c>
      <c r="E14" s="9">
        <v>70</v>
      </c>
    </row>
    <row r="15" spans="2:5" x14ac:dyDescent="0.15">
      <c r="B15" s="5">
        <v>5</v>
      </c>
      <c r="C15" s="2" t="s">
        <v>31</v>
      </c>
      <c r="D15" s="5">
        <v>80</v>
      </c>
      <c r="E15" s="5">
        <v>85</v>
      </c>
    </row>
    <row r="16" spans="2:5" x14ac:dyDescent="0.15">
      <c r="B16" s="5">
        <v>6</v>
      </c>
      <c r="C16" s="2" t="s">
        <v>32</v>
      </c>
      <c r="D16" s="5">
        <v>65</v>
      </c>
      <c r="E16" s="5">
        <v>48</v>
      </c>
    </row>
  </sheetData>
  <phoneticPr fontId="2"/>
  <pageMargins left="0.75" right="0.75" top="1" bottom="1" header="0.51200000000000001" footer="0.51200000000000001"/>
  <headerFooter alignWithMargins="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3:K207"/>
  <sheetViews>
    <sheetView zoomScale="130" zoomScaleNormal="130" workbookViewId="0"/>
  </sheetViews>
  <sheetFormatPr defaultRowHeight="13.5" x14ac:dyDescent="0.15"/>
  <cols>
    <col min="2" max="2" width="12.375" customWidth="1"/>
    <col min="3" max="3" width="11.25" customWidth="1"/>
    <col min="4" max="5" width="9" customWidth="1"/>
  </cols>
  <sheetData>
    <row r="3" spans="2:7" x14ac:dyDescent="0.15">
      <c r="B3" t="s">
        <v>152</v>
      </c>
    </row>
    <row r="5" spans="2:7" ht="19.5" thickBot="1" x14ac:dyDescent="0.2">
      <c r="B5" s="12" t="s">
        <v>150</v>
      </c>
      <c r="C5" s="29">
        <v>54</v>
      </c>
      <c r="D5" t="s">
        <v>27</v>
      </c>
    </row>
    <row r="6" spans="2:7" ht="19.5" thickBot="1" x14ac:dyDescent="0.2">
      <c r="B6" s="12" t="s">
        <v>151</v>
      </c>
      <c r="C6" s="29">
        <v>104</v>
      </c>
      <c r="D6" t="s">
        <v>27</v>
      </c>
    </row>
    <row r="11" spans="2:7" x14ac:dyDescent="0.15">
      <c r="B11" s="2" t="s">
        <v>144</v>
      </c>
      <c r="C11" s="2" t="s">
        <v>145</v>
      </c>
      <c r="D11" s="2" t="s">
        <v>146</v>
      </c>
      <c r="E11" s="2" t="s">
        <v>147</v>
      </c>
      <c r="G11" s="90" t="s">
        <v>449</v>
      </c>
    </row>
    <row r="12" spans="2:7" x14ac:dyDescent="0.15">
      <c r="B12" s="28">
        <v>40825</v>
      </c>
      <c r="C12" s="5">
        <v>1</v>
      </c>
      <c r="D12" s="5" t="s">
        <v>148</v>
      </c>
      <c r="E12" s="5">
        <v>22</v>
      </c>
    </row>
    <row r="13" spans="2:7" x14ac:dyDescent="0.15">
      <c r="B13" s="28">
        <v>40825</v>
      </c>
      <c r="C13" s="5">
        <v>2</v>
      </c>
      <c r="D13" s="5" t="s">
        <v>149</v>
      </c>
      <c r="E13" s="5">
        <v>23</v>
      </c>
    </row>
    <row r="14" spans="2:7" x14ac:dyDescent="0.15">
      <c r="B14" s="28">
        <v>40825</v>
      </c>
      <c r="C14" s="5">
        <v>3</v>
      </c>
      <c r="D14" s="5" t="s">
        <v>149</v>
      </c>
      <c r="E14" s="5">
        <v>25</v>
      </c>
    </row>
    <row r="15" spans="2:7" x14ac:dyDescent="0.15">
      <c r="B15" s="28">
        <v>40825</v>
      </c>
      <c r="C15" s="5">
        <v>4</v>
      </c>
      <c r="D15" s="5" t="s">
        <v>148</v>
      </c>
      <c r="E15" s="5">
        <v>50</v>
      </c>
    </row>
    <row r="16" spans="2:7" x14ac:dyDescent="0.15">
      <c r="B16" s="28">
        <v>40825</v>
      </c>
      <c r="C16" s="5">
        <v>5</v>
      </c>
      <c r="D16" s="5" t="s">
        <v>149</v>
      </c>
      <c r="E16" s="5">
        <v>15</v>
      </c>
    </row>
    <row r="17" spans="2:5" x14ac:dyDescent="0.15">
      <c r="B17" s="28">
        <v>40825</v>
      </c>
      <c r="C17" s="5">
        <v>6</v>
      </c>
      <c r="D17" s="5" t="s">
        <v>149</v>
      </c>
      <c r="E17" s="5">
        <v>18</v>
      </c>
    </row>
    <row r="18" spans="2:5" x14ac:dyDescent="0.15">
      <c r="B18" s="28">
        <v>40825</v>
      </c>
      <c r="C18" s="5">
        <v>7</v>
      </c>
      <c r="D18" s="5" t="s">
        <v>148</v>
      </c>
      <c r="E18" s="5">
        <v>23</v>
      </c>
    </row>
    <row r="19" spans="2:5" x14ac:dyDescent="0.15">
      <c r="B19" s="28">
        <v>40825</v>
      </c>
      <c r="C19" s="5">
        <v>8</v>
      </c>
      <c r="D19" s="5" t="s">
        <v>149</v>
      </c>
      <c r="E19" s="5">
        <v>35</v>
      </c>
    </row>
    <row r="20" spans="2:5" x14ac:dyDescent="0.15">
      <c r="B20" s="28">
        <v>40825</v>
      </c>
      <c r="C20" s="5">
        <v>9</v>
      </c>
      <c r="D20" s="5" t="s">
        <v>149</v>
      </c>
      <c r="E20" s="5">
        <v>40</v>
      </c>
    </row>
    <row r="21" spans="2:5" x14ac:dyDescent="0.15">
      <c r="B21" s="28">
        <v>40825</v>
      </c>
      <c r="C21" s="5">
        <v>10</v>
      </c>
      <c r="D21" s="5" t="s">
        <v>148</v>
      </c>
      <c r="E21" s="5">
        <v>45</v>
      </c>
    </row>
    <row r="22" spans="2:5" x14ac:dyDescent="0.15">
      <c r="B22" s="28">
        <v>40825</v>
      </c>
      <c r="C22" s="5">
        <v>11</v>
      </c>
      <c r="D22" s="5" t="s">
        <v>149</v>
      </c>
      <c r="E22" s="5">
        <v>31</v>
      </c>
    </row>
    <row r="23" spans="2:5" x14ac:dyDescent="0.15">
      <c r="B23" s="28">
        <v>40825</v>
      </c>
      <c r="C23" s="5">
        <v>12</v>
      </c>
      <c r="D23" s="5" t="s">
        <v>149</v>
      </c>
      <c r="E23" s="5">
        <v>18</v>
      </c>
    </row>
    <row r="24" spans="2:5" x14ac:dyDescent="0.15">
      <c r="B24" s="28">
        <v>40825</v>
      </c>
      <c r="C24" s="5">
        <v>13</v>
      </c>
      <c r="D24" s="5" t="s">
        <v>148</v>
      </c>
      <c r="E24" s="5">
        <v>15</v>
      </c>
    </row>
    <row r="25" spans="2:5" x14ac:dyDescent="0.15">
      <c r="B25" s="28">
        <v>40825</v>
      </c>
      <c r="C25" s="5">
        <v>14</v>
      </c>
      <c r="D25" s="5" t="s">
        <v>149</v>
      </c>
      <c r="E25" s="5">
        <v>29</v>
      </c>
    </row>
    <row r="26" spans="2:5" x14ac:dyDescent="0.15">
      <c r="B26" s="28">
        <v>40825</v>
      </c>
      <c r="C26" s="5">
        <v>15</v>
      </c>
      <c r="D26" s="5" t="s">
        <v>149</v>
      </c>
      <c r="E26" s="5">
        <v>51</v>
      </c>
    </row>
    <row r="27" spans="2:5" x14ac:dyDescent="0.15">
      <c r="B27" s="28">
        <v>40826</v>
      </c>
      <c r="C27" s="5">
        <v>16</v>
      </c>
      <c r="D27" s="5" t="s">
        <v>148</v>
      </c>
      <c r="E27" s="5">
        <v>57</v>
      </c>
    </row>
    <row r="28" spans="2:5" x14ac:dyDescent="0.15">
      <c r="B28" s="28">
        <v>40826</v>
      </c>
      <c r="C28" s="5">
        <v>17</v>
      </c>
      <c r="D28" s="5" t="s">
        <v>149</v>
      </c>
      <c r="E28" s="5">
        <v>18</v>
      </c>
    </row>
    <row r="29" spans="2:5" x14ac:dyDescent="0.15">
      <c r="B29" s="28">
        <v>40826</v>
      </c>
      <c r="C29" s="5">
        <v>18</v>
      </c>
      <c r="D29" s="5" t="s">
        <v>149</v>
      </c>
      <c r="E29" s="5">
        <v>22</v>
      </c>
    </row>
    <row r="30" spans="2:5" x14ac:dyDescent="0.15">
      <c r="B30" s="28">
        <v>40826</v>
      </c>
      <c r="C30" s="5">
        <v>19</v>
      </c>
      <c r="D30" s="5" t="s">
        <v>149</v>
      </c>
      <c r="E30" s="5">
        <v>23</v>
      </c>
    </row>
    <row r="31" spans="2:5" x14ac:dyDescent="0.15">
      <c r="B31" s="28">
        <v>40826</v>
      </c>
      <c r="C31" s="5">
        <v>20</v>
      </c>
      <c r="D31" s="5" t="s">
        <v>149</v>
      </c>
      <c r="E31" s="5">
        <v>27</v>
      </c>
    </row>
    <row r="32" spans="2:5" x14ac:dyDescent="0.15">
      <c r="B32" s="28">
        <v>40826</v>
      </c>
      <c r="C32" s="5">
        <v>21</v>
      </c>
      <c r="D32" s="5" t="s">
        <v>149</v>
      </c>
      <c r="E32" s="5">
        <v>36</v>
      </c>
    </row>
    <row r="33" spans="2:5" x14ac:dyDescent="0.15">
      <c r="B33" s="28">
        <v>40826</v>
      </c>
      <c r="C33" s="5">
        <v>22</v>
      </c>
      <c r="D33" s="5" t="s">
        <v>149</v>
      </c>
      <c r="E33" s="5">
        <v>51</v>
      </c>
    </row>
    <row r="34" spans="2:5" x14ac:dyDescent="0.15">
      <c r="B34" s="28">
        <v>40826</v>
      </c>
      <c r="C34" s="5">
        <v>23</v>
      </c>
      <c r="D34" s="5" t="s">
        <v>149</v>
      </c>
      <c r="E34" s="5">
        <v>22</v>
      </c>
    </row>
    <row r="35" spans="2:5" x14ac:dyDescent="0.15">
      <c r="B35" s="28">
        <v>40826</v>
      </c>
      <c r="C35" s="5">
        <v>24</v>
      </c>
      <c r="D35" s="5" t="s">
        <v>148</v>
      </c>
      <c r="E35" s="5">
        <v>40</v>
      </c>
    </row>
    <row r="36" spans="2:5" x14ac:dyDescent="0.15">
      <c r="B36" s="28">
        <v>40827</v>
      </c>
      <c r="C36" s="5">
        <v>25</v>
      </c>
      <c r="D36" s="5" t="s">
        <v>149</v>
      </c>
      <c r="E36" s="5">
        <v>18</v>
      </c>
    </row>
    <row r="37" spans="2:5" x14ac:dyDescent="0.15">
      <c r="B37" s="28">
        <v>40827</v>
      </c>
      <c r="C37" s="5">
        <v>26</v>
      </c>
      <c r="D37" s="5" t="s">
        <v>149</v>
      </c>
      <c r="E37" s="5">
        <v>26</v>
      </c>
    </row>
    <row r="38" spans="2:5" x14ac:dyDescent="0.15">
      <c r="B38" s="28">
        <v>40827</v>
      </c>
      <c r="C38" s="5">
        <v>27</v>
      </c>
      <c r="D38" s="5" t="s">
        <v>148</v>
      </c>
      <c r="E38" s="5">
        <v>25</v>
      </c>
    </row>
    <row r="39" spans="2:5" x14ac:dyDescent="0.15">
      <c r="B39" s="28">
        <v>40827</v>
      </c>
      <c r="C39" s="5">
        <v>28</v>
      </c>
      <c r="D39" s="5" t="s">
        <v>148</v>
      </c>
      <c r="E39" s="5">
        <v>22</v>
      </c>
    </row>
    <row r="40" spans="2:5" x14ac:dyDescent="0.15">
      <c r="B40" s="28">
        <v>40827</v>
      </c>
      <c r="C40" s="5">
        <v>29</v>
      </c>
      <c r="D40" s="5" t="s">
        <v>149</v>
      </c>
      <c r="E40" s="5">
        <v>23</v>
      </c>
    </row>
    <row r="41" spans="2:5" x14ac:dyDescent="0.15">
      <c r="B41" s="28">
        <v>40827</v>
      </c>
      <c r="C41" s="5">
        <v>30</v>
      </c>
      <c r="D41" s="5" t="s">
        <v>149</v>
      </c>
      <c r="E41" s="5">
        <v>20</v>
      </c>
    </row>
    <row r="42" spans="2:5" x14ac:dyDescent="0.15">
      <c r="B42" s="28">
        <v>40827</v>
      </c>
      <c r="C42" s="5">
        <v>31</v>
      </c>
      <c r="D42" s="5" t="s">
        <v>148</v>
      </c>
      <c r="E42" s="5">
        <v>19</v>
      </c>
    </row>
    <row r="43" spans="2:5" x14ac:dyDescent="0.15">
      <c r="B43" s="28">
        <v>40827</v>
      </c>
      <c r="C43" s="5">
        <v>32</v>
      </c>
      <c r="D43" s="5" t="s">
        <v>149</v>
      </c>
      <c r="E43" s="5">
        <v>29</v>
      </c>
    </row>
    <row r="44" spans="2:5" x14ac:dyDescent="0.15">
      <c r="B44" s="28">
        <v>40827</v>
      </c>
      <c r="C44" s="5">
        <v>33</v>
      </c>
      <c r="D44" s="5" t="s">
        <v>149</v>
      </c>
      <c r="E44" s="5">
        <v>19</v>
      </c>
    </row>
    <row r="45" spans="2:5" x14ac:dyDescent="0.15">
      <c r="B45" s="28">
        <v>40827</v>
      </c>
      <c r="C45" s="5">
        <v>34</v>
      </c>
      <c r="D45" s="5" t="s">
        <v>148</v>
      </c>
      <c r="E45" s="5">
        <v>23</v>
      </c>
    </row>
    <row r="46" spans="2:5" x14ac:dyDescent="0.15">
      <c r="B46" s="28">
        <v>40828</v>
      </c>
      <c r="C46" s="5">
        <v>35</v>
      </c>
      <c r="D46" s="5" t="s">
        <v>149</v>
      </c>
      <c r="E46" s="5">
        <v>35</v>
      </c>
    </row>
    <row r="47" spans="2:5" x14ac:dyDescent="0.15">
      <c r="B47" s="28">
        <v>40828</v>
      </c>
      <c r="C47" s="5">
        <v>36</v>
      </c>
      <c r="D47" s="5" t="s">
        <v>149</v>
      </c>
      <c r="E47" s="5">
        <v>40</v>
      </c>
    </row>
    <row r="48" spans="2:5" x14ac:dyDescent="0.15">
      <c r="B48" s="28">
        <v>40828</v>
      </c>
      <c r="C48" s="5">
        <v>37</v>
      </c>
      <c r="D48" s="5" t="s">
        <v>148</v>
      </c>
      <c r="E48" s="5">
        <v>45</v>
      </c>
    </row>
    <row r="49" spans="2:5" x14ac:dyDescent="0.15">
      <c r="B49" s="28">
        <v>40828</v>
      </c>
      <c r="C49" s="5">
        <v>38</v>
      </c>
      <c r="D49" s="5" t="s">
        <v>149</v>
      </c>
      <c r="E49" s="5">
        <v>21</v>
      </c>
    </row>
    <row r="50" spans="2:5" x14ac:dyDescent="0.15">
      <c r="B50" s="28">
        <v>40828</v>
      </c>
      <c r="C50" s="5">
        <v>39</v>
      </c>
      <c r="D50" s="5" t="s">
        <v>149</v>
      </c>
      <c r="E50" s="5">
        <v>18</v>
      </c>
    </row>
    <row r="51" spans="2:5" x14ac:dyDescent="0.15">
      <c r="B51" s="28">
        <v>40828</v>
      </c>
      <c r="C51" s="5">
        <v>40</v>
      </c>
      <c r="D51" s="5" t="s">
        <v>149</v>
      </c>
      <c r="E51" s="5">
        <v>38</v>
      </c>
    </row>
    <row r="52" spans="2:5" x14ac:dyDescent="0.15">
      <c r="B52" s="28">
        <v>40828</v>
      </c>
      <c r="C52" s="5">
        <v>41</v>
      </c>
      <c r="D52" s="5" t="s">
        <v>149</v>
      </c>
      <c r="E52" s="5">
        <v>29</v>
      </c>
    </row>
    <row r="53" spans="2:5" x14ac:dyDescent="0.15">
      <c r="B53" s="28">
        <v>40828</v>
      </c>
      <c r="C53" s="5">
        <v>42</v>
      </c>
      <c r="D53" s="5" t="s">
        <v>148</v>
      </c>
      <c r="E53" s="5">
        <v>51</v>
      </c>
    </row>
    <row r="54" spans="2:5" x14ac:dyDescent="0.15">
      <c r="B54" s="28">
        <v>40828</v>
      </c>
      <c r="C54" s="5">
        <v>43</v>
      </c>
      <c r="D54" s="5" t="s">
        <v>149</v>
      </c>
      <c r="E54" s="5">
        <v>19</v>
      </c>
    </row>
    <row r="55" spans="2:5" x14ac:dyDescent="0.15">
      <c r="B55" s="28">
        <v>40828</v>
      </c>
      <c r="C55" s="5">
        <v>44</v>
      </c>
      <c r="D55" s="5" t="s">
        <v>149</v>
      </c>
      <c r="E55" s="5">
        <v>29</v>
      </c>
    </row>
    <row r="56" spans="2:5" x14ac:dyDescent="0.15">
      <c r="B56" s="28">
        <v>40828</v>
      </c>
      <c r="C56" s="5">
        <v>45</v>
      </c>
      <c r="D56" s="5" t="s">
        <v>148</v>
      </c>
      <c r="E56" s="5">
        <v>20</v>
      </c>
    </row>
    <row r="57" spans="2:5" x14ac:dyDescent="0.15">
      <c r="B57" s="28">
        <v>40828</v>
      </c>
      <c r="C57" s="5">
        <v>46</v>
      </c>
      <c r="D57" s="5" t="s">
        <v>149</v>
      </c>
      <c r="E57" s="5">
        <v>23</v>
      </c>
    </row>
    <row r="58" spans="2:5" x14ac:dyDescent="0.15">
      <c r="B58" s="28">
        <v>40828</v>
      </c>
      <c r="C58" s="5">
        <v>47</v>
      </c>
      <c r="D58" s="5" t="s">
        <v>149</v>
      </c>
      <c r="E58" s="5">
        <v>27</v>
      </c>
    </row>
    <row r="59" spans="2:5" x14ac:dyDescent="0.15">
      <c r="B59" s="28">
        <v>40828</v>
      </c>
      <c r="C59" s="5">
        <v>48</v>
      </c>
      <c r="D59" s="5" t="s">
        <v>149</v>
      </c>
      <c r="E59" s="5">
        <v>40</v>
      </c>
    </row>
    <row r="60" spans="2:5" x14ac:dyDescent="0.15">
      <c r="B60" s="28">
        <v>40828</v>
      </c>
      <c r="C60" s="5">
        <v>49</v>
      </c>
      <c r="D60" s="5" t="s">
        <v>148</v>
      </c>
      <c r="E60" s="5">
        <v>45</v>
      </c>
    </row>
    <row r="61" spans="2:5" x14ac:dyDescent="0.15">
      <c r="B61" s="28">
        <v>40828</v>
      </c>
      <c r="C61" s="5">
        <v>50</v>
      </c>
      <c r="D61" s="5" t="s">
        <v>149</v>
      </c>
      <c r="E61" s="5">
        <v>36</v>
      </c>
    </row>
    <row r="62" spans="2:5" x14ac:dyDescent="0.15">
      <c r="B62" s="28">
        <v>40828</v>
      </c>
      <c r="C62" s="5">
        <v>51</v>
      </c>
      <c r="D62" s="5" t="s">
        <v>149</v>
      </c>
      <c r="E62" s="5">
        <v>51</v>
      </c>
    </row>
    <row r="63" spans="2:5" x14ac:dyDescent="0.15">
      <c r="B63" s="28">
        <v>40828</v>
      </c>
      <c r="C63" s="5">
        <v>52</v>
      </c>
      <c r="D63" s="5" t="s">
        <v>149</v>
      </c>
      <c r="E63" s="5">
        <v>22</v>
      </c>
    </row>
    <row r="64" spans="2:5" x14ac:dyDescent="0.15">
      <c r="B64" s="28">
        <v>40828</v>
      </c>
      <c r="C64" s="5">
        <v>53</v>
      </c>
      <c r="D64" s="5" t="s">
        <v>148</v>
      </c>
      <c r="E64" s="5">
        <v>40</v>
      </c>
    </row>
    <row r="65" spans="2:5" x14ac:dyDescent="0.15">
      <c r="B65" s="28">
        <v>40828</v>
      </c>
      <c r="C65" s="5">
        <v>54</v>
      </c>
      <c r="D65" s="5" t="s">
        <v>149</v>
      </c>
      <c r="E65" s="5">
        <v>18</v>
      </c>
    </row>
    <row r="66" spans="2:5" x14ac:dyDescent="0.15">
      <c r="B66" s="28">
        <v>40828</v>
      </c>
      <c r="C66" s="5">
        <v>55</v>
      </c>
      <c r="D66" s="5" t="s">
        <v>149</v>
      </c>
      <c r="E66" s="5">
        <v>26</v>
      </c>
    </row>
    <row r="67" spans="2:5" x14ac:dyDescent="0.15">
      <c r="B67" s="28">
        <v>40828</v>
      </c>
      <c r="C67" s="5">
        <v>56</v>
      </c>
      <c r="D67" s="5" t="s">
        <v>148</v>
      </c>
      <c r="E67" s="5">
        <v>25</v>
      </c>
    </row>
    <row r="68" spans="2:5" x14ac:dyDescent="0.15">
      <c r="B68" s="28">
        <v>40828</v>
      </c>
      <c r="C68" s="5">
        <v>57</v>
      </c>
      <c r="D68" s="5" t="s">
        <v>148</v>
      </c>
      <c r="E68" s="5">
        <v>22</v>
      </c>
    </row>
    <row r="69" spans="2:5" x14ac:dyDescent="0.15">
      <c r="B69" s="28">
        <v>40828</v>
      </c>
      <c r="C69" s="5">
        <v>58</v>
      </c>
      <c r="D69" s="5" t="s">
        <v>149</v>
      </c>
      <c r="E69" s="5">
        <v>23</v>
      </c>
    </row>
    <row r="70" spans="2:5" x14ac:dyDescent="0.15">
      <c r="B70" s="28">
        <v>40828</v>
      </c>
      <c r="C70" s="5">
        <v>59</v>
      </c>
      <c r="D70" s="5" t="s">
        <v>149</v>
      </c>
      <c r="E70" s="5">
        <v>20</v>
      </c>
    </row>
    <row r="71" spans="2:5" x14ac:dyDescent="0.15">
      <c r="B71" s="28">
        <v>40828</v>
      </c>
      <c r="C71" s="5">
        <v>60</v>
      </c>
      <c r="D71" s="5" t="s">
        <v>148</v>
      </c>
      <c r="E71" s="5">
        <v>19</v>
      </c>
    </row>
    <row r="72" spans="2:5" x14ac:dyDescent="0.15">
      <c r="B72" s="28">
        <v>40828</v>
      </c>
      <c r="C72" s="5">
        <v>61</v>
      </c>
      <c r="D72" s="5" t="s">
        <v>149</v>
      </c>
      <c r="E72" s="5">
        <v>29</v>
      </c>
    </row>
    <row r="73" spans="2:5" x14ac:dyDescent="0.15">
      <c r="B73" s="28">
        <v>40828</v>
      </c>
      <c r="C73" s="5">
        <v>62</v>
      </c>
      <c r="D73" s="5" t="s">
        <v>149</v>
      </c>
      <c r="E73" s="5">
        <v>19</v>
      </c>
    </row>
    <row r="74" spans="2:5" x14ac:dyDescent="0.15">
      <c r="B74" s="28">
        <v>40828</v>
      </c>
      <c r="C74" s="5">
        <v>63</v>
      </c>
      <c r="D74" s="5" t="s">
        <v>148</v>
      </c>
      <c r="E74" s="5">
        <v>23</v>
      </c>
    </row>
    <row r="75" spans="2:5" x14ac:dyDescent="0.15">
      <c r="B75" s="28">
        <v>40828</v>
      </c>
      <c r="C75" s="5">
        <v>64</v>
      </c>
      <c r="D75" s="5" t="s">
        <v>149</v>
      </c>
      <c r="E75" s="5">
        <v>35</v>
      </c>
    </row>
    <row r="76" spans="2:5" x14ac:dyDescent="0.15">
      <c r="B76" s="28">
        <v>40828</v>
      </c>
      <c r="C76" s="5">
        <v>65</v>
      </c>
      <c r="D76" s="5" t="s">
        <v>149</v>
      </c>
      <c r="E76" s="5">
        <v>40</v>
      </c>
    </row>
    <row r="77" spans="2:5" x14ac:dyDescent="0.15">
      <c r="B77" s="28">
        <v>40828</v>
      </c>
      <c r="C77" s="5">
        <v>66</v>
      </c>
      <c r="D77" s="5" t="s">
        <v>148</v>
      </c>
      <c r="E77" s="5">
        <v>45</v>
      </c>
    </row>
    <row r="78" spans="2:5" x14ac:dyDescent="0.15">
      <c r="B78" s="28">
        <v>40828</v>
      </c>
      <c r="C78" s="5">
        <v>67</v>
      </c>
      <c r="D78" s="5" t="s">
        <v>149</v>
      </c>
      <c r="E78" s="5">
        <v>21</v>
      </c>
    </row>
    <row r="79" spans="2:5" x14ac:dyDescent="0.15">
      <c r="B79" s="28">
        <v>40828</v>
      </c>
      <c r="C79" s="5">
        <v>68</v>
      </c>
      <c r="D79" s="5" t="s">
        <v>149</v>
      </c>
      <c r="E79" s="5">
        <v>18</v>
      </c>
    </row>
    <row r="80" spans="2:5" x14ac:dyDescent="0.15">
      <c r="B80" s="28">
        <v>40828</v>
      </c>
      <c r="C80" s="5">
        <v>69</v>
      </c>
      <c r="D80" s="5" t="s">
        <v>149</v>
      </c>
      <c r="E80" s="5">
        <v>38</v>
      </c>
    </row>
    <row r="81" spans="2:5" x14ac:dyDescent="0.15">
      <c r="B81" s="28">
        <v>40828</v>
      </c>
      <c r="C81" s="5">
        <v>70</v>
      </c>
      <c r="D81" s="5" t="s">
        <v>149</v>
      </c>
      <c r="E81" s="5">
        <v>29</v>
      </c>
    </row>
    <row r="82" spans="2:5" x14ac:dyDescent="0.15">
      <c r="B82" s="28">
        <v>40828</v>
      </c>
      <c r="C82" s="5">
        <v>71</v>
      </c>
      <c r="D82" s="5" t="s">
        <v>148</v>
      </c>
      <c r="E82" s="5">
        <v>51</v>
      </c>
    </row>
    <row r="83" spans="2:5" x14ac:dyDescent="0.15">
      <c r="B83" s="28">
        <v>40828</v>
      </c>
      <c r="C83" s="5">
        <v>72</v>
      </c>
      <c r="D83" s="5" t="s">
        <v>149</v>
      </c>
      <c r="E83" s="5">
        <v>19</v>
      </c>
    </row>
    <row r="84" spans="2:5" x14ac:dyDescent="0.15">
      <c r="B84" s="28">
        <v>40828</v>
      </c>
      <c r="C84" s="5">
        <v>73</v>
      </c>
      <c r="D84" s="5" t="s">
        <v>149</v>
      </c>
      <c r="E84" s="5">
        <v>29</v>
      </c>
    </row>
    <row r="85" spans="2:5" x14ac:dyDescent="0.15">
      <c r="B85" s="28">
        <v>40828</v>
      </c>
      <c r="C85" s="5">
        <v>74</v>
      </c>
      <c r="D85" s="5" t="s">
        <v>148</v>
      </c>
      <c r="E85" s="5">
        <v>20</v>
      </c>
    </row>
    <row r="86" spans="2:5" x14ac:dyDescent="0.15">
      <c r="B86" s="28">
        <v>40828</v>
      </c>
      <c r="C86" s="5">
        <v>75</v>
      </c>
      <c r="D86" s="5" t="s">
        <v>149</v>
      </c>
      <c r="E86" s="5">
        <v>27</v>
      </c>
    </row>
    <row r="87" spans="2:5" x14ac:dyDescent="0.15">
      <c r="B87" s="28">
        <v>40828</v>
      </c>
      <c r="C87" s="5">
        <v>76</v>
      </c>
      <c r="D87" s="5" t="s">
        <v>149</v>
      </c>
      <c r="E87" s="5">
        <v>36</v>
      </c>
    </row>
    <row r="88" spans="2:5" x14ac:dyDescent="0.15">
      <c r="B88" s="28">
        <v>40828</v>
      </c>
      <c r="C88" s="5">
        <v>77</v>
      </c>
      <c r="D88" s="5" t="s">
        <v>148</v>
      </c>
      <c r="E88" s="5">
        <v>38</v>
      </c>
    </row>
    <row r="89" spans="2:5" x14ac:dyDescent="0.15">
      <c r="B89" s="28">
        <v>40828</v>
      </c>
      <c r="C89" s="5">
        <v>78</v>
      </c>
      <c r="D89" s="5" t="s">
        <v>148</v>
      </c>
      <c r="E89" s="5">
        <v>22</v>
      </c>
    </row>
    <row r="90" spans="2:5" x14ac:dyDescent="0.15">
      <c r="B90" s="28">
        <v>40828</v>
      </c>
      <c r="C90" s="5">
        <v>79</v>
      </c>
      <c r="D90" s="5" t="s">
        <v>149</v>
      </c>
      <c r="E90" s="5">
        <v>40</v>
      </c>
    </row>
    <row r="91" spans="2:5" x14ac:dyDescent="0.15">
      <c r="B91" s="28">
        <v>40828</v>
      </c>
      <c r="C91" s="5">
        <v>80</v>
      </c>
      <c r="D91" s="5" t="s">
        <v>149</v>
      </c>
      <c r="E91" s="5">
        <v>18</v>
      </c>
    </row>
    <row r="92" spans="2:5" x14ac:dyDescent="0.15">
      <c r="B92" s="28">
        <v>40828</v>
      </c>
      <c r="C92" s="5">
        <v>81</v>
      </c>
      <c r="D92" s="5" t="s">
        <v>148</v>
      </c>
      <c r="E92" s="5">
        <v>22</v>
      </c>
    </row>
    <row r="93" spans="2:5" x14ac:dyDescent="0.15">
      <c r="B93" s="28">
        <v>40828</v>
      </c>
      <c r="C93" s="5">
        <v>82</v>
      </c>
      <c r="D93" s="5" t="s">
        <v>149</v>
      </c>
      <c r="E93" s="5">
        <v>32</v>
      </c>
    </row>
    <row r="94" spans="2:5" x14ac:dyDescent="0.15">
      <c r="B94" s="28">
        <v>40828</v>
      </c>
      <c r="C94" s="5">
        <v>83</v>
      </c>
      <c r="D94" s="5" t="s">
        <v>148</v>
      </c>
      <c r="E94" s="5">
        <v>33</v>
      </c>
    </row>
    <row r="95" spans="2:5" x14ac:dyDescent="0.15">
      <c r="B95" s="28">
        <v>40828</v>
      </c>
      <c r="C95" s="5">
        <v>84</v>
      </c>
      <c r="D95" s="5" t="s">
        <v>149</v>
      </c>
      <c r="E95" s="5">
        <v>21</v>
      </c>
    </row>
    <row r="96" spans="2:5" x14ac:dyDescent="0.15">
      <c r="B96" s="28">
        <v>40828</v>
      </c>
      <c r="C96" s="5">
        <v>85</v>
      </c>
      <c r="D96" s="5" t="s">
        <v>149</v>
      </c>
      <c r="E96" s="5">
        <v>23</v>
      </c>
    </row>
    <row r="97" spans="2:5" x14ac:dyDescent="0.15">
      <c r="B97" s="28">
        <v>40828</v>
      </c>
      <c r="C97" s="5">
        <v>86</v>
      </c>
      <c r="D97" s="5" t="s">
        <v>149</v>
      </c>
      <c r="E97" s="5">
        <v>24</v>
      </c>
    </row>
    <row r="98" spans="2:5" x14ac:dyDescent="0.15">
      <c r="B98" s="28">
        <v>40828</v>
      </c>
      <c r="C98" s="5">
        <v>87</v>
      </c>
      <c r="D98" s="5" t="s">
        <v>148</v>
      </c>
      <c r="E98" s="5">
        <v>17</v>
      </c>
    </row>
    <row r="99" spans="2:5" x14ac:dyDescent="0.15">
      <c r="B99" s="28">
        <v>40828</v>
      </c>
      <c r="C99" s="5">
        <v>88</v>
      </c>
      <c r="D99" s="5" t="s">
        <v>149</v>
      </c>
      <c r="E99" s="5">
        <v>18</v>
      </c>
    </row>
    <row r="100" spans="2:5" x14ac:dyDescent="0.15">
      <c r="B100" s="28">
        <v>40828</v>
      </c>
      <c r="C100" s="5">
        <v>89</v>
      </c>
      <c r="D100" s="5" t="s">
        <v>149</v>
      </c>
      <c r="E100" s="5">
        <v>20</v>
      </c>
    </row>
    <row r="101" spans="2:5" x14ac:dyDescent="0.15">
      <c r="B101" s="28">
        <v>40828</v>
      </c>
      <c r="C101" s="5">
        <v>90</v>
      </c>
      <c r="D101" s="5" t="s">
        <v>148</v>
      </c>
      <c r="E101" s="5">
        <v>22</v>
      </c>
    </row>
    <row r="102" spans="2:5" x14ac:dyDescent="0.15">
      <c r="B102" s="28">
        <v>40828</v>
      </c>
      <c r="C102" s="5">
        <v>91</v>
      </c>
      <c r="D102" s="5" t="s">
        <v>149</v>
      </c>
      <c r="E102" s="5">
        <v>27</v>
      </c>
    </row>
    <row r="103" spans="2:5" x14ac:dyDescent="0.15">
      <c r="B103" s="28">
        <v>40829</v>
      </c>
      <c r="C103" s="5">
        <v>92</v>
      </c>
      <c r="D103" s="5" t="s">
        <v>149</v>
      </c>
      <c r="E103" s="5">
        <v>36</v>
      </c>
    </row>
    <row r="104" spans="2:5" x14ac:dyDescent="0.15">
      <c r="B104" s="28">
        <v>40829</v>
      </c>
      <c r="C104" s="5">
        <v>93</v>
      </c>
      <c r="D104" s="5" t="s">
        <v>148</v>
      </c>
      <c r="E104" s="5">
        <v>38</v>
      </c>
    </row>
    <row r="105" spans="2:5" x14ac:dyDescent="0.15">
      <c r="B105" s="28">
        <v>40829</v>
      </c>
      <c r="C105" s="5">
        <v>94</v>
      </c>
      <c r="D105" s="5" t="s">
        <v>149</v>
      </c>
      <c r="E105" s="5">
        <v>22</v>
      </c>
    </row>
    <row r="106" spans="2:5" x14ac:dyDescent="0.15">
      <c r="B106" s="28">
        <v>40829</v>
      </c>
      <c r="C106" s="5">
        <v>95</v>
      </c>
      <c r="D106" s="5" t="s">
        <v>149</v>
      </c>
      <c r="E106" s="5">
        <v>40</v>
      </c>
    </row>
    <row r="107" spans="2:5" x14ac:dyDescent="0.15">
      <c r="B107" s="28">
        <v>40829</v>
      </c>
      <c r="C107" s="5">
        <v>96</v>
      </c>
      <c r="D107" s="5" t="s">
        <v>148</v>
      </c>
      <c r="E107" s="5">
        <v>18</v>
      </c>
    </row>
    <row r="108" spans="2:5" x14ac:dyDescent="0.15">
      <c r="B108" s="28">
        <v>40829</v>
      </c>
      <c r="C108" s="5">
        <v>97</v>
      </c>
      <c r="D108" s="5" t="s">
        <v>148</v>
      </c>
      <c r="E108" s="5">
        <v>25</v>
      </c>
    </row>
    <row r="109" spans="2:5" x14ac:dyDescent="0.15">
      <c r="B109" s="28">
        <v>40829</v>
      </c>
      <c r="C109" s="5">
        <v>98</v>
      </c>
      <c r="D109" s="5" t="s">
        <v>149</v>
      </c>
      <c r="E109" s="5">
        <v>50</v>
      </c>
    </row>
    <row r="110" spans="2:5" x14ac:dyDescent="0.15">
      <c r="B110" s="28">
        <v>40829</v>
      </c>
      <c r="C110" s="5">
        <v>99</v>
      </c>
      <c r="D110" s="5" t="s">
        <v>149</v>
      </c>
      <c r="E110" s="5">
        <v>35</v>
      </c>
    </row>
    <row r="111" spans="2:5" x14ac:dyDescent="0.15">
      <c r="B111" s="28">
        <v>40829</v>
      </c>
      <c r="C111" s="5">
        <v>100</v>
      </c>
      <c r="D111" s="5" t="s">
        <v>148</v>
      </c>
      <c r="E111" s="5">
        <v>18</v>
      </c>
    </row>
    <row r="112" spans="2:5" x14ac:dyDescent="0.15">
      <c r="B112" s="28">
        <v>40829</v>
      </c>
      <c r="C112" s="5">
        <v>101</v>
      </c>
      <c r="D112" s="5" t="s">
        <v>149</v>
      </c>
      <c r="E112" s="5">
        <v>23</v>
      </c>
    </row>
    <row r="113" spans="2:5" x14ac:dyDescent="0.15">
      <c r="B113" s="28">
        <v>40829</v>
      </c>
      <c r="C113" s="5">
        <v>102</v>
      </c>
      <c r="D113" s="5" t="s">
        <v>149</v>
      </c>
      <c r="E113" s="5">
        <v>35</v>
      </c>
    </row>
    <row r="114" spans="2:5" x14ac:dyDescent="0.15">
      <c r="B114" s="28">
        <v>40830</v>
      </c>
      <c r="C114" s="5">
        <v>103</v>
      </c>
      <c r="D114" s="5" t="s">
        <v>148</v>
      </c>
      <c r="E114" s="5">
        <v>26</v>
      </c>
    </row>
    <row r="115" spans="2:5" x14ac:dyDescent="0.15">
      <c r="B115" s="28">
        <v>40830</v>
      </c>
      <c r="C115" s="5">
        <v>104</v>
      </c>
      <c r="D115" s="5" t="s">
        <v>149</v>
      </c>
      <c r="E115" s="5">
        <v>40</v>
      </c>
    </row>
    <row r="116" spans="2:5" x14ac:dyDescent="0.15">
      <c r="B116" s="28">
        <v>40830</v>
      </c>
      <c r="C116" s="5">
        <v>105</v>
      </c>
      <c r="D116" s="5" t="s">
        <v>149</v>
      </c>
      <c r="E116" s="5">
        <v>38</v>
      </c>
    </row>
    <row r="117" spans="2:5" x14ac:dyDescent="0.15">
      <c r="B117" s="28">
        <v>40830</v>
      </c>
      <c r="C117" s="5">
        <v>106</v>
      </c>
      <c r="D117" s="5" t="s">
        <v>148</v>
      </c>
      <c r="E117" s="5">
        <v>22</v>
      </c>
    </row>
    <row r="118" spans="2:5" x14ac:dyDescent="0.15">
      <c r="B118" s="28">
        <v>40830</v>
      </c>
      <c r="C118" s="5">
        <v>107</v>
      </c>
      <c r="D118" s="5" t="s">
        <v>148</v>
      </c>
      <c r="E118" s="5">
        <v>32</v>
      </c>
    </row>
    <row r="119" spans="2:5" x14ac:dyDescent="0.15">
      <c r="B119" s="28">
        <v>40830</v>
      </c>
      <c r="C119" s="5">
        <v>108</v>
      </c>
      <c r="D119" s="5" t="s">
        <v>148</v>
      </c>
      <c r="E119" s="5">
        <v>33</v>
      </c>
    </row>
    <row r="120" spans="2:5" x14ac:dyDescent="0.15">
      <c r="B120" s="28">
        <v>40830</v>
      </c>
      <c r="C120" s="5">
        <v>109</v>
      </c>
      <c r="D120" s="5" t="s">
        <v>149</v>
      </c>
      <c r="E120" s="5">
        <v>21</v>
      </c>
    </row>
    <row r="121" spans="2:5" x14ac:dyDescent="0.15">
      <c r="B121" s="28">
        <v>40830</v>
      </c>
      <c r="C121" s="5">
        <v>110</v>
      </c>
      <c r="D121" s="5" t="s">
        <v>148</v>
      </c>
      <c r="E121" s="5">
        <v>23</v>
      </c>
    </row>
    <row r="122" spans="2:5" x14ac:dyDescent="0.15">
      <c r="B122" s="28">
        <v>40831</v>
      </c>
      <c r="C122" s="5">
        <v>111</v>
      </c>
      <c r="D122" s="5" t="s">
        <v>148</v>
      </c>
      <c r="E122" s="5">
        <v>24</v>
      </c>
    </row>
    <row r="123" spans="2:5" x14ac:dyDescent="0.15">
      <c r="B123" s="28">
        <v>40831</v>
      </c>
      <c r="C123" s="5">
        <v>112</v>
      </c>
      <c r="D123" s="5" t="s">
        <v>149</v>
      </c>
      <c r="E123" s="5">
        <v>17</v>
      </c>
    </row>
    <row r="124" spans="2:5" x14ac:dyDescent="0.15">
      <c r="B124" s="28">
        <v>40831</v>
      </c>
      <c r="C124" s="5">
        <v>113</v>
      </c>
      <c r="D124" s="5" t="s">
        <v>149</v>
      </c>
      <c r="E124" s="5">
        <v>18</v>
      </c>
    </row>
    <row r="125" spans="2:5" x14ac:dyDescent="0.15">
      <c r="B125" s="28">
        <v>40831</v>
      </c>
      <c r="C125" s="5">
        <v>114</v>
      </c>
      <c r="D125" s="5" t="s">
        <v>148</v>
      </c>
      <c r="E125" s="5">
        <v>20</v>
      </c>
    </row>
    <row r="126" spans="2:5" x14ac:dyDescent="0.15">
      <c r="B126" s="28">
        <v>40831</v>
      </c>
      <c r="C126" s="5">
        <v>115</v>
      </c>
      <c r="D126" s="5" t="s">
        <v>149</v>
      </c>
      <c r="E126" s="5">
        <v>22</v>
      </c>
    </row>
    <row r="127" spans="2:5" x14ac:dyDescent="0.15">
      <c r="B127" s="28">
        <v>40831</v>
      </c>
      <c r="C127" s="5">
        <v>116</v>
      </c>
      <c r="D127" s="5" t="s">
        <v>149</v>
      </c>
      <c r="E127" s="5">
        <v>20</v>
      </c>
    </row>
    <row r="128" spans="2:5" x14ac:dyDescent="0.15">
      <c r="B128" s="28">
        <v>40831</v>
      </c>
      <c r="C128" s="5">
        <v>117</v>
      </c>
      <c r="D128" s="5" t="s">
        <v>148</v>
      </c>
      <c r="E128" s="5">
        <v>22</v>
      </c>
    </row>
    <row r="129" spans="2:5" x14ac:dyDescent="0.15">
      <c r="B129" s="28">
        <v>40831</v>
      </c>
      <c r="C129" s="5">
        <v>118</v>
      </c>
      <c r="D129" s="5" t="s">
        <v>149</v>
      </c>
      <c r="E129" s="5">
        <v>27</v>
      </c>
    </row>
    <row r="130" spans="2:5" x14ac:dyDescent="0.15">
      <c r="B130" s="28">
        <v>40831</v>
      </c>
      <c r="C130" s="5">
        <v>119</v>
      </c>
      <c r="D130" s="5" t="s">
        <v>149</v>
      </c>
      <c r="E130" s="5">
        <v>36</v>
      </c>
    </row>
    <row r="131" spans="2:5" x14ac:dyDescent="0.15">
      <c r="B131" s="28">
        <v>40831</v>
      </c>
      <c r="C131" s="5">
        <v>120</v>
      </c>
      <c r="D131" s="5" t="s">
        <v>148</v>
      </c>
      <c r="E131" s="5">
        <v>38</v>
      </c>
    </row>
    <row r="132" spans="2:5" x14ac:dyDescent="0.15">
      <c r="B132" s="28">
        <v>40831</v>
      </c>
      <c r="C132" s="5">
        <v>121</v>
      </c>
      <c r="D132" s="5" t="s">
        <v>148</v>
      </c>
      <c r="E132" s="5">
        <v>22</v>
      </c>
    </row>
    <row r="133" spans="2:5" x14ac:dyDescent="0.15">
      <c r="B133" s="28">
        <v>40831</v>
      </c>
      <c r="C133" s="5">
        <v>122</v>
      </c>
      <c r="D133" s="5" t="s">
        <v>149</v>
      </c>
      <c r="E133" s="5">
        <v>40</v>
      </c>
    </row>
    <row r="134" spans="2:5" x14ac:dyDescent="0.15">
      <c r="B134" s="28">
        <v>40831</v>
      </c>
      <c r="C134" s="5">
        <v>123</v>
      </c>
      <c r="D134" s="5" t="s">
        <v>149</v>
      </c>
      <c r="E134" s="5">
        <v>18</v>
      </c>
    </row>
    <row r="135" spans="2:5" x14ac:dyDescent="0.15">
      <c r="B135" s="28">
        <v>40831</v>
      </c>
      <c r="C135" s="5">
        <v>124</v>
      </c>
      <c r="D135" s="5" t="s">
        <v>148</v>
      </c>
      <c r="E135" s="5">
        <v>22</v>
      </c>
    </row>
    <row r="136" spans="2:5" x14ac:dyDescent="0.15">
      <c r="B136" s="28">
        <v>40831</v>
      </c>
      <c r="C136" s="5">
        <v>125</v>
      </c>
      <c r="D136" s="5" t="s">
        <v>149</v>
      </c>
      <c r="E136" s="5">
        <v>32</v>
      </c>
    </row>
    <row r="137" spans="2:5" x14ac:dyDescent="0.15">
      <c r="B137" s="28">
        <v>40831</v>
      </c>
      <c r="C137" s="5">
        <v>126</v>
      </c>
      <c r="D137" s="5" t="s">
        <v>148</v>
      </c>
      <c r="E137" s="5">
        <v>33</v>
      </c>
    </row>
    <row r="138" spans="2:5" x14ac:dyDescent="0.15">
      <c r="B138" s="28">
        <v>40831</v>
      </c>
      <c r="C138" s="5">
        <v>127</v>
      </c>
      <c r="D138" s="5" t="s">
        <v>149</v>
      </c>
      <c r="E138" s="5">
        <v>21</v>
      </c>
    </row>
    <row r="139" spans="2:5" x14ac:dyDescent="0.15">
      <c r="B139" s="28">
        <v>40831</v>
      </c>
      <c r="C139" s="5">
        <v>128</v>
      </c>
      <c r="D139" s="5" t="s">
        <v>149</v>
      </c>
      <c r="E139" s="5">
        <v>23</v>
      </c>
    </row>
    <row r="140" spans="2:5" x14ac:dyDescent="0.15">
      <c r="B140" s="28">
        <v>40832</v>
      </c>
      <c r="C140" s="5">
        <v>129</v>
      </c>
      <c r="D140" s="5" t="s">
        <v>149</v>
      </c>
      <c r="E140" s="5">
        <v>24</v>
      </c>
    </row>
    <row r="141" spans="2:5" x14ac:dyDescent="0.15">
      <c r="B141" s="28">
        <v>40832</v>
      </c>
      <c r="C141" s="5">
        <v>130</v>
      </c>
      <c r="D141" s="5" t="s">
        <v>148</v>
      </c>
      <c r="E141" s="5">
        <v>17</v>
      </c>
    </row>
    <row r="142" spans="2:5" x14ac:dyDescent="0.15">
      <c r="B142" s="28">
        <v>40832</v>
      </c>
      <c r="C142" s="5">
        <v>131</v>
      </c>
      <c r="D142" s="5" t="s">
        <v>149</v>
      </c>
      <c r="E142" s="5">
        <v>18</v>
      </c>
    </row>
    <row r="143" spans="2:5" x14ac:dyDescent="0.15">
      <c r="B143" s="28">
        <v>40832</v>
      </c>
      <c r="C143" s="5">
        <v>132</v>
      </c>
      <c r="D143" s="5" t="s">
        <v>149</v>
      </c>
      <c r="E143" s="5">
        <v>20</v>
      </c>
    </row>
    <row r="144" spans="2:5" x14ac:dyDescent="0.15">
      <c r="B144" s="28">
        <v>40832</v>
      </c>
      <c r="C144" s="5">
        <v>133</v>
      </c>
      <c r="D144" s="5" t="s">
        <v>148</v>
      </c>
      <c r="E144" s="5">
        <v>22</v>
      </c>
    </row>
    <row r="145" spans="2:5" x14ac:dyDescent="0.15">
      <c r="B145" s="28">
        <v>40832</v>
      </c>
      <c r="C145" s="5">
        <v>134</v>
      </c>
      <c r="D145" s="5" t="s">
        <v>149</v>
      </c>
      <c r="E145" s="5">
        <v>27</v>
      </c>
    </row>
    <row r="146" spans="2:5" x14ac:dyDescent="0.15">
      <c r="B146" s="28">
        <v>40832</v>
      </c>
      <c r="C146" s="5">
        <v>135</v>
      </c>
      <c r="D146" s="5" t="s">
        <v>149</v>
      </c>
      <c r="E146" s="5">
        <v>36</v>
      </c>
    </row>
    <row r="147" spans="2:5" x14ac:dyDescent="0.15">
      <c r="B147" s="28">
        <v>40832</v>
      </c>
      <c r="C147" s="5">
        <v>136</v>
      </c>
      <c r="D147" s="5" t="s">
        <v>148</v>
      </c>
      <c r="E147" s="5">
        <v>38</v>
      </c>
    </row>
    <row r="148" spans="2:5" x14ac:dyDescent="0.15">
      <c r="B148" s="28">
        <v>40832</v>
      </c>
      <c r="C148" s="5">
        <v>137</v>
      </c>
      <c r="D148" s="5" t="s">
        <v>149</v>
      </c>
      <c r="E148" s="5">
        <v>22</v>
      </c>
    </row>
    <row r="149" spans="2:5" x14ac:dyDescent="0.15">
      <c r="B149" s="28">
        <v>40832</v>
      </c>
      <c r="C149" s="5">
        <v>138</v>
      </c>
      <c r="D149" s="5" t="s">
        <v>149</v>
      </c>
      <c r="E149" s="5">
        <v>40</v>
      </c>
    </row>
    <row r="150" spans="2:5" x14ac:dyDescent="0.15">
      <c r="B150" s="28">
        <v>40832</v>
      </c>
      <c r="C150" s="5">
        <v>139</v>
      </c>
      <c r="D150" s="5" t="s">
        <v>148</v>
      </c>
      <c r="E150" s="5">
        <v>18</v>
      </c>
    </row>
    <row r="151" spans="2:5" x14ac:dyDescent="0.15">
      <c r="B151" s="28">
        <v>40832</v>
      </c>
      <c r="C151" s="5">
        <v>140</v>
      </c>
      <c r="D151" s="5" t="s">
        <v>149</v>
      </c>
      <c r="E151" s="5">
        <v>22</v>
      </c>
    </row>
    <row r="152" spans="2:5" x14ac:dyDescent="0.15">
      <c r="B152" s="28">
        <v>40832</v>
      </c>
      <c r="C152" s="5">
        <v>141</v>
      </c>
      <c r="D152" s="5" t="s">
        <v>149</v>
      </c>
      <c r="E152" s="5">
        <v>21</v>
      </c>
    </row>
    <row r="153" spans="2:5" x14ac:dyDescent="0.15">
      <c r="B153" s="28">
        <v>40832</v>
      </c>
      <c r="C153" s="5">
        <v>142</v>
      </c>
      <c r="D153" s="5" t="s">
        <v>148</v>
      </c>
      <c r="E153" s="5">
        <v>33</v>
      </c>
    </row>
    <row r="154" spans="2:5" x14ac:dyDescent="0.15">
      <c r="B154" s="28">
        <v>40832</v>
      </c>
      <c r="C154" s="5">
        <v>143</v>
      </c>
      <c r="D154" s="5" t="s">
        <v>149</v>
      </c>
      <c r="E154" s="5">
        <v>21</v>
      </c>
    </row>
    <row r="155" spans="2:5" x14ac:dyDescent="0.15">
      <c r="B155" s="28">
        <v>40832</v>
      </c>
      <c r="C155" s="5">
        <v>144</v>
      </c>
      <c r="D155" s="5" t="s">
        <v>149</v>
      </c>
      <c r="E155" s="5">
        <v>23</v>
      </c>
    </row>
    <row r="156" spans="2:5" x14ac:dyDescent="0.15">
      <c r="B156" s="28">
        <v>40832</v>
      </c>
      <c r="C156" s="5">
        <v>145</v>
      </c>
      <c r="D156" s="5" t="s">
        <v>149</v>
      </c>
      <c r="E156" s="5">
        <v>24</v>
      </c>
    </row>
    <row r="157" spans="2:5" x14ac:dyDescent="0.15">
      <c r="B157" s="28">
        <v>40832</v>
      </c>
      <c r="C157" s="5">
        <v>146</v>
      </c>
      <c r="D157" s="5" t="s">
        <v>148</v>
      </c>
      <c r="E157" s="5">
        <v>17</v>
      </c>
    </row>
    <row r="158" spans="2:5" x14ac:dyDescent="0.15">
      <c r="B158" s="28">
        <v>40832</v>
      </c>
      <c r="C158" s="5">
        <v>147</v>
      </c>
      <c r="D158" s="5" t="s">
        <v>149</v>
      </c>
      <c r="E158" s="5">
        <v>18</v>
      </c>
    </row>
    <row r="159" spans="2:5" x14ac:dyDescent="0.15">
      <c r="B159" s="28">
        <v>40832</v>
      </c>
      <c r="C159" s="5">
        <v>148</v>
      </c>
      <c r="D159" s="5" t="s">
        <v>149</v>
      </c>
      <c r="E159" s="5">
        <v>20</v>
      </c>
    </row>
    <row r="160" spans="2:5" x14ac:dyDescent="0.15">
      <c r="B160" s="28">
        <v>40832</v>
      </c>
      <c r="C160" s="5">
        <v>149</v>
      </c>
      <c r="D160" s="5" t="s">
        <v>148</v>
      </c>
      <c r="E160" s="5">
        <v>22</v>
      </c>
    </row>
    <row r="161" spans="2:5" x14ac:dyDescent="0.15">
      <c r="B161" s="28">
        <v>40832</v>
      </c>
      <c r="C161" s="5">
        <v>150</v>
      </c>
      <c r="D161" s="5" t="s">
        <v>149</v>
      </c>
      <c r="E161" s="5">
        <v>27</v>
      </c>
    </row>
    <row r="162" spans="2:5" x14ac:dyDescent="0.15">
      <c r="B162" s="28">
        <v>40832</v>
      </c>
      <c r="C162" s="5">
        <v>151</v>
      </c>
      <c r="D162" s="5" t="s">
        <v>149</v>
      </c>
      <c r="E162" s="5">
        <v>36</v>
      </c>
    </row>
    <row r="163" spans="2:5" x14ac:dyDescent="0.15">
      <c r="B163" s="28">
        <v>40832</v>
      </c>
      <c r="C163" s="5">
        <v>152</v>
      </c>
      <c r="D163" s="5" t="s">
        <v>148</v>
      </c>
      <c r="E163" s="5">
        <v>38</v>
      </c>
    </row>
    <row r="164" spans="2:5" x14ac:dyDescent="0.15">
      <c r="B164" s="28">
        <v>40832</v>
      </c>
      <c r="C164" s="5">
        <v>153</v>
      </c>
      <c r="D164" s="5" t="s">
        <v>149</v>
      </c>
      <c r="E164" s="5">
        <v>22</v>
      </c>
    </row>
    <row r="165" spans="2:5" x14ac:dyDescent="0.15">
      <c r="B165" s="28">
        <v>40833</v>
      </c>
      <c r="C165" s="5">
        <v>154</v>
      </c>
      <c r="D165" s="5" t="s">
        <v>149</v>
      </c>
      <c r="E165" s="5">
        <v>40</v>
      </c>
    </row>
    <row r="166" spans="2:5" x14ac:dyDescent="0.15">
      <c r="B166" s="28">
        <v>40833</v>
      </c>
      <c r="C166" s="5">
        <v>155</v>
      </c>
      <c r="D166" s="5" t="s">
        <v>148</v>
      </c>
      <c r="E166" s="5">
        <v>18</v>
      </c>
    </row>
    <row r="167" spans="2:5" x14ac:dyDescent="0.15">
      <c r="B167" s="28">
        <v>40833</v>
      </c>
      <c r="C167" s="5">
        <v>156</v>
      </c>
      <c r="D167" s="5" t="s">
        <v>149</v>
      </c>
      <c r="E167" s="5">
        <v>22</v>
      </c>
    </row>
    <row r="168" spans="2:5" x14ac:dyDescent="0.15">
      <c r="B168" s="28">
        <v>40833</v>
      </c>
      <c r="C168" s="5">
        <v>157</v>
      </c>
      <c r="D168" s="5" t="s">
        <v>149</v>
      </c>
      <c r="E168" s="5">
        <v>21</v>
      </c>
    </row>
    <row r="169" spans="2:5" x14ac:dyDescent="0.15">
      <c r="B169" s="28">
        <v>40833</v>
      </c>
      <c r="C169" s="5">
        <v>158</v>
      </c>
      <c r="D169" s="5" t="s">
        <v>149</v>
      </c>
      <c r="E169" s="5">
        <v>21</v>
      </c>
    </row>
    <row r="178" spans="1:6" x14ac:dyDescent="0.15">
      <c r="A178" s="32" t="s">
        <v>155</v>
      </c>
    </row>
    <row r="180" spans="1:6" x14ac:dyDescent="0.15">
      <c r="A180" t="s">
        <v>156</v>
      </c>
    </row>
    <row r="181" spans="1:6" x14ac:dyDescent="0.15">
      <c r="A181" t="s">
        <v>157</v>
      </c>
    </row>
    <row r="182" spans="1:6" x14ac:dyDescent="0.15">
      <c r="A182" t="s">
        <v>361</v>
      </c>
    </row>
    <row r="183" spans="1:6" x14ac:dyDescent="0.15">
      <c r="A183" t="s">
        <v>362</v>
      </c>
    </row>
    <row r="184" spans="1:6" x14ac:dyDescent="0.15">
      <c r="A184" t="s">
        <v>158</v>
      </c>
    </row>
    <row r="185" spans="1:6" x14ac:dyDescent="0.15">
      <c r="A185" t="s">
        <v>363</v>
      </c>
    </row>
    <row r="186" spans="1:6" x14ac:dyDescent="0.15">
      <c r="A186" t="s">
        <v>364</v>
      </c>
    </row>
    <row r="188" spans="1:6" x14ac:dyDescent="0.15">
      <c r="A188" t="s">
        <v>365</v>
      </c>
    </row>
    <row r="191" spans="1:6" x14ac:dyDescent="0.15">
      <c r="A191" t="s">
        <v>159</v>
      </c>
    </row>
    <row r="192" spans="1:6" x14ac:dyDescent="0.15">
      <c r="A192" s="5" t="s">
        <v>143</v>
      </c>
      <c r="B192" s="5" t="s">
        <v>11</v>
      </c>
      <c r="F192" t="s">
        <v>171</v>
      </c>
    </row>
    <row r="193" spans="1:11" x14ac:dyDescent="0.15">
      <c r="A193" s="5" t="s">
        <v>160</v>
      </c>
      <c r="B193" s="35" t="s">
        <v>165</v>
      </c>
      <c r="F193" t="s">
        <v>366</v>
      </c>
    </row>
    <row r="194" spans="1:11" x14ac:dyDescent="0.15">
      <c r="A194" s="5" t="s">
        <v>161</v>
      </c>
      <c r="B194" s="35" t="s">
        <v>165</v>
      </c>
      <c r="F194" t="s">
        <v>169</v>
      </c>
    </row>
    <row r="195" spans="1:11" x14ac:dyDescent="0.15">
      <c r="A195" s="5" t="s">
        <v>162</v>
      </c>
      <c r="B195" s="35" t="s">
        <v>165</v>
      </c>
    </row>
    <row r="196" spans="1:11" x14ac:dyDescent="0.15">
      <c r="A196" s="5" t="s">
        <v>163</v>
      </c>
      <c r="B196" s="35" t="s">
        <v>165</v>
      </c>
    </row>
    <row r="197" spans="1:11" x14ac:dyDescent="0.15">
      <c r="A197" s="5" t="s">
        <v>164</v>
      </c>
      <c r="B197" s="35" t="s">
        <v>165</v>
      </c>
    </row>
    <row r="198" spans="1:11" x14ac:dyDescent="0.15">
      <c r="A198" s="7" t="s">
        <v>12</v>
      </c>
      <c r="B198" s="35" t="s">
        <v>165</v>
      </c>
    </row>
    <row r="200" spans="1:11" x14ac:dyDescent="0.15">
      <c r="A200" t="s">
        <v>166</v>
      </c>
    </row>
    <row r="201" spans="1:11" x14ac:dyDescent="0.15">
      <c r="A201" s="5" t="s">
        <v>143</v>
      </c>
      <c r="B201" s="5" t="s">
        <v>167</v>
      </c>
      <c r="C201" s="5" t="s">
        <v>168</v>
      </c>
      <c r="F201" t="s">
        <v>172</v>
      </c>
    </row>
    <row r="202" spans="1:11" x14ac:dyDescent="0.15">
      <c r="A202" s="5" t="s">
        <v>160</v>
      </c>
      <c r="B202" s="35" t="s">
        <v>165</v>
      </c>
      <c r="C202" s="35" t="s">
        <v>165</v>
      </c>
      <c r="F202" t="s">
        <v>170</v>
      </c>
    </row>
    <row r="203" spans="1:11" x14ac:dyDescent="0.15">
      <c r="A203" s="5" t="s">
        <v>161</v>
      </c>
      <c r="B203" s="35" t="s">
        <v>165</v>
      </c>
      <c r="C203" s="35" t="s">
        <v>165</v>
      </c>
      <c r="F203" t="s">
        <v>173</v>
      </c>
    </row>
    <row r="204" spans="1:11" x14ac:dyDescent="0.15">
      <c r="A204" s="5" t="s">
        <v>162</v>
      </c>
      <c r="B204" s="35" t="s">
        <v>165</v>
      </c>
      <c r="C204" s="35" t="s">
        <v>165</v>
      </c>
      <c r="F204" t="s">
        <v>174</v>
      </c>
    </row>
    <row r="205" spans="1:11" x14ac:dyDescent="0.15">
      <c r="A205" s="5" t="s">
        <v>163</v>
      </c>
      <c r="B205" s="35" t="s">
        <v>165</v>
      </c>
      <c r="C205" s="35" t="s">
        <v>165</v>
      </c>
      <c r="K205" t="s">
        <v>175</v>
      </c>
    </row>
    <row r="206" spans="1:11" x14ac:dyDescent="0.15">
      <c r="A206" s="5" t="s">
        <v>164</v>
      </c>
      <c r="B206" s="35" t="s">
        <v>165</v>
      </c>
      <c r="C206" s="35" t="s">
        <v>165</v>
      </c>
      <c r="K206" t="s">
        <v>176</v>
      </c>
    </row>
    <row r="207" spans="1:11" x14ac:dyDescent="0.15">
      <c r="A207" s="5" t="s">
        <v>12</v>
      </c>
      <c r="B207" s="35" t="s">
        <v>165</v>
      </c>
      <c r="C207" s="35" t="s">
        <v>165</v>
      </c>
      <c r="K207" t="s">
        <v>177</v>
      </c>
    </row>
  </sheetData>
  <autoFilter ref="B11:E169" xr:uid="{00000000-0009-0000-0000-000019000000}"/>
  <phoneticPr fontId="2"/>
  <pageMargins left="0.75" right="0.75" top="1" bottom="1" header="0.51200000000000001" footer="0.51200000000000001"/>
  <pageSetup paperSize="9" orientation="portrait"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3:D46"/>
  <sheetViews>
    <sheetView topLeftCell="A16" zoomScale="130" zoomScaleNormal="130" workbookViewId="0">
      <selection activeCell="A25" sqref="A25"/>
    </sheetView>
  </sheetViews>
  <sheetFormatPr defaultRowHeight="13.5" x14ac:dyDescent="0.15"/>
  <cols>
    <col min="2" max="2" width="25" customWidth="1"/>
    <col min="3" max="4" width="22.125" customWidth="1"/>
    <col min="5" max="6" width="16.5" customWidth="1"/>
  </cols>
  <sheetData>
    <row r="3" spans="2:4" x14ac:dyDescent="0.15">
      <c r="B3" t="s">
        <v>191</v>
      </c>
    </row>
    <row r="4" spans="2:4" x14ac:dyDescent="0.15">
      <c r="B4" t="s">
        <v>192</v>
      </c>
    </row>
    <row r="5" spans="2:4" x14ac:dyDescent="0.15">
      <c r="B5" t="s">
        <v>193</v>
      </c>
    </row>
    <row r="6" spans="2:4" x14ac:dyDescent="0.15">
      <c r="B6" t="s">
        <v>194</v>
      </c>
    </row>
    <row r="7" spans="2:4" x14ac:dyDescent="0.15">
      <c r="B7" t="s">
        <v>195</v>
      </c>
    </row>
    <row r="8" spans="2:4" x14ac:dyDescent="0.15">
      <c r="B8" t="s">
        <v>196</v>
      </c>
    </row>
    <row r="9" spans="2:4" x14ac:dyDescent="0.15">
      <c r="B9" t="s">
        <v>197</v>
      </c>
    </row>
    <row r="10" spans="2:4" x14ac:dyDescent="0.15">
      <c r="B10" t="s">
        <v>198</v>
      </c>
    </row>
    <row r="11" spans="2:4" x14ac:dyDescent="0.15">
      <c r="B11" t="s">
        <v>199</v>
      </c>
    </row>
    <row r="13" spans="2:4" x14ac:dyDescent="0.15">
      <c r="B13" t="s">
        <v>190</v>
      </c>
    </row>
    <row r="14" spans="2:4" x14ac:dyDescent="0.15">
      <c r="B14" s="30"/>
      <c r="C14" s="30" t="s">
        <v>178</v>
      </c>
      <c r="D14" s="30" t="s">
        <v>179</v>
      </c>
    </row>
    <row r="15" spans="2:4" x14ac:dyDescent="0.15">
      <c r="B15" s="31" t="s">
        <v>180</v>
      </c>
      <c r="C15" s="33">
        <v>450200</v>
      </c>
      <c r="D15" s="33">
        <v>161400</v>
      </c>
    </row>
    <row r="16" spans="2:4" x14ac:dyDescent="0.15">
      <c r="B16" s="31" t="s">
        <v>181</v>
      </c>
      <c r="C16" s="33">
        <v>69900</v>
      </c>
      <c r="D16" s="33">
        <v>146600</v>
      </c>
    </row>
    <row r="17" spans="2:4" x14ac:dyDescent="0.15">
      <c r="B17" s="31" t="s">
        <v>182</v>
      </c>
      <c r="C17" s="33">
        <v>254300</v>
      </c>
      <c r="D17" s="33">
        <v>323100</v>
      </c>
    </row>
    <row r="18" spans="2:4" x14ac:dyDescent="0.15">
      <c r="B18" s="31" t="s">
        <v>183</v>
      </c>
      <c r="C18" s="33">
        <v>150200</v>
      </c>
      <c r="D18" s="33">
        <v>275300</v>
      </c>
    </row>
    <row r="19" spans="2:4" x14ac:dyDescent="0.15">
      <c r="B19" s="31" t="s">
        <v>184</v>
      </c>
      <c r="C19" s="33">
        <v>243900</v>
      </c>
      <c r="D19" s="33">
        <v>176900</v>
      </c>
    </row>
    <row r="20" spans="2:4" x14ac:dyDescent="0.15">
      <c r="B20" s="31" t="s">
        <v>185</v>
      </c>
      <c r="C20" s="33">
        <v>50000</v>
      </c>
      <c r="D20" s="33">
        <v>120300</v>
      </c>
    </row>
    <row r="21" spans="2:4" x14ac:dyDescent="0.15">
      <c r="B21" s="31" t="s">
        <v>186</v>
      </c>
      <c r="C21" s="33">
        <v>25000</v>
      </c>
      <c r="D21" s="33">
        <v>380300</v>
      </c>
    </row>
    <row r="22" spans="2:4" x14ac:dyDescent="0.15">
      <c r="B22" s="31" t="s">
        <v>187</v>
      </c>
      <c r="C22" s="33">
        <v>154270</v>
      </c>
      <c r="D22" s="33">
        <v>61450</v>
      </c>
    </row>
    <row r="23" spans="2:4" x14ac:dyDescent="0.15">
      <c r="B23" s="31" t="s">
        <v>188</v>
      </c>
      <c r="C23" s="33">
        <v>290500</v>
      </c>
      <c r="D23" s="33">
        <v>265500</v>
      </c>
    </row>
    <row r="24" spans="2:4" x14ac:dyDescent="0.15">
      <c r="B24" s="31" t="s">
        <v>189</v>
      </c>
      <c r="C24" s="33">
        <v>250600</v>
      </c>
      <c r="D24" s="33">
        <v>136200</v>
      </c>
    </row>
    <row r="25" spans="2:4" x14ac:dyDescent="0.15">
      <c r="B25" s="31" t="s">
        <v>12</v>
      </c>
      <c r="C25" s="33">
        <v>1913870</v>
      </c>
      <c r="D25" s="33">
        <v>2047050</v>
      </c>
    </row>
    <row r="28" spans="2:4" x14ac:dyDescent="0.15">
      <c r="B28" s="34"/>
      <c r="C28" s="34"/>
      <c r="D28" s="34"/>
    </row>
    <row r="29" spans="2:4" x14ac:dyDescent="0.15">
      <c r="B29" s="34"/>
      <c r="C29" s="34"/>
      <c r="D29" s="34"/>
    </row>
    <row r="30" spans="2:4" x14ac:dyDescent="0.15">
      <c r="B30" s="34"/>
      <c r="C30" s="34"/>
      <c r="D30" s="34"/>
    </row>
    <row r="31" spans="2:4" x14ac:dyDescent="0.15">
      <c r="B31" s="34"/>
      <c r="C31" s="34"/>
      <c r="D31" s="34"/>
    </row>
    <row r="32" spans="2:4" x14ac:dyDescent="0.15">
      <c r="B32" s="34"/>
      <c r="C32" s="34"/>
      <c r="D32" s="34"/>
    </row>
    <row r="33" spans="2:4" x14ac:dyDescent="0.15">
      <c r="B33" s="34"/>
      <c r="C33" s="34"/>
      <c r="D33" s="34"/>
    </row>
    <row r="34" spans="2:4" x14ac:dyDescent="0.15">
      <c r="B34" s="34"/>
      <c r="C34" s="34"/>
      <c r="D34" s="34"/>
    </row>
    <row r="35" spans="2:4" x14ac:dyDescent="0.15">
      <c r="B35" s="34"/>
      <c r="C35" s="34"/>
      <c r="D35" s="34"/>
    </row>
    <row r="36" spans="2:4" x14ac:dyDescent="0.15">
      <c r="B36" s="34"/>
      <c r="C36" s="34"/>
      <c r="D36" s="34"/>
    </row>
    <row r="37" spans="2:4" x14ac:dyDescent="0.15">
      <c r="B37" s="34"/>
      <c r="C37" s="34"/>
      <c r="D37" s="34"/>
    </row>
    <row r="38" spans="2:4" x14ac:dyDescent="0.15">
      <c r="B38" s="34"/>
      <c r="C38" s="34"/>
      <c r="D38" s="34"/>
    </row>
    <row r="39" spans="2:4" x14ac:dyDescent="0.15">
      <c r="B39" s="34"/>
      <c r="C39" s="34"/>
      <c r="D39" s="34"/>
    </row>
    <row r="40" spans="2:4" x14ac:dyDescent="0.15">
      <c r="B40" s="34"/>
      <c r="C40" s="34"/>
      <c r="D40" s="34"/>
    </row>
    <row r="41" spans="2:4" x14ac:dyDescent="0.15">
      <c r="B41" s="34"/>
      <c r="C41" s="34"/>
      <c r="D41" s="34"/>
    </row>
    <row r="42" spans="2:4" x14ac:dyDescent="0.15">
      <c r="B42" s="34"/>
      <c r="C42" s="34"/>
      <c r="D42" s="34"/>
    </row>
    <row r="43" spans="2:4" x14ac:dyDescent="0.15">
      <c r="B43" s="34"/>
      <c r="C43" s="34"/>
      <c r="D43" s="34"/>
    </row>
    <row r="44" spans="2:4" x14ac:dyDescent="0.15">
      <c r="B44" s="34"/>
      <c r="C44" s="34"/>
      <c r="D44" s="34"/>
    </row>
    <row r="45" spans="2:4" x14ac:dyDescent="0.15">
      <c r="B45" s="34"/>
      <c r="C45" s="34"/>
      <c r="D45" s="34"/>
    </row>
    <row r="46" spans="2:4" x14ac:dyDescent="0.15">
      <c r="B46" s="34"/>
      <c r="C46" s="34"/>
      <c r="D46" s="34"/>
    </row>
  </sheetData>
  <phoneticPr fontId="2"/>
  <pageMargins left="0.75" right="0.75" top="1" bottom="1" header="0.51200000000000001" footer="0.51200000000000001"/>
  <headerFooter alignWithMargins="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3:G52"/>
  <sheetViews>
    <sheetView zoomScale="130" zoomScaleNormal="130" workbookViewId="0"/>
  </sheetViews>
  <sheetFormatPr defaultRowHeight="13.5" x14ac:dyDescent="0.15"/>
  <cols>
    <col min="1" max="1" width="3.625" customWidth="1"/>
    <col min="2" max="2" width="24.5" customWidth="1"/>
    <col min="3" max="7" width="11" customWidth="1"/>
  </cols>
  <sheetData>
    <row r="3" spans="2:7" x14ac:dyDescent="0.15">
      <c r="B3" t="s">
        <v>211</v>
      </c>
    </row>
    <row r="4" spans="2:7" x14ac:dyDescent="0.15">
      <c r="B4" t="s">
        <v>212</v>
      </c>
    </row>
    <row r="5" spans="2:7" x14ac:dyDescent="0.15">
      <c r="B5" t="s">
        <v>213</v>
      </c>
    </row>
    <row r="7" spans="2:7" ht="17.25" x14ac:dyDescent="0.2">
      <c r="B7" s="95" t="s">
        <v>200</v>
      </c>
      <c r="C7" s="95"/>
      <c r="D7" s="95"/>
      <c r="E7" s="95"/>
      <c r="F7" s="95"/>
      <c r="G7" s="95"/>
    </row>
    <row r="8" spans="2:7" ht="14.25" thickBot="1" x14ac:dyDescent="0.2">
      <c r="B8" s="36"/>
      <c r="C8" s="36"/>
      <c r="D8" s="36"/>
      <c r="E8" s="36"/>
      <c r="F8" s="36"/>
      <c r="G8" s="37" t="s">
        <v>209</v>
      </c>
    </row>
    <row r="9" spans="2:7" x14ac:dyDescent="0.15">
      <c r="B9" s="38" t="s">
        <v>201</v>
      </c>
      <c r="C9" s="39" t="s">
        <v>202</v>
      </c>
      <c r="D9" s="39" t="s">
        <v>100</v>
      </c>
      <c r="E9" s="39" t="s">
        <v>9</v>
      </c>
      <c r="F9" s="40" t="s">
        <v>103</v>
      </c>
      <c r="G9" s="41" t="s">
        <v>12</v>
      </c>
    </row>
    <row r="10" spans="2:7" x14ac:dyDescent="0.15">
      <c r="B10" s="42" t="s">
        <v>203</v>
      </c>
      <c r="C10" s="43">
        <v>39</v>
      </c>
      <c r="D10" s="43">
        <v>37</v>
      </c>
      <c r="E10" s="43">
        <v>45</v>
      </c>
      <c r="F10" s="44">
        <v>32</v>
      </c>
      <c r="G10" s="45">
        <f>SUM(C10:F10)</f>
        <v>153</v>
      </c>
    </row>
    <row r="11" spans="2:7" x14ac:dyDescent="0.15">
      <c r="B11" s="42" t="s">
        <v>204</v>
      </c>
      <c r="C11" s="43">
        <v>65</v>
      </c>
      <c r="D11" s="43">
        <v>56</v>
      </c>
      <c r="E11" s="43">
        <v>54</v>
      </c>
      <c r="F11" s="44">
        <v>65</v>
      </c>
      <c r="G11" s="45">
        <f>SUM(C11:F11)</f>
        <v>240</v>
      </c>
    </row>
    <row r="12" spans="2:7" x14ac:dyDescent="0.15">
      <c r="B12" s="42" t="s">
        <v>207</v>
      </c>
      <c r="C12" s="43">
        <v>33</v>
      </c>
      <c r="D12" s="43">
        <v>42</v>
      </c>
      <c r="E12" s="43">
        <v>39</v>
      </c>
      <c r="F12" s="44">
        <v>30</v>
      </c>
      <c r="G12" s="45">
        <f>SUM(C12:F12)</f>
        <v>144</v>
      </c>
    </row>
    <row r="13" spans="2:7" x14ac:dyDescent="0.15">
      <c r="B13" s="42" t="s">
        <v>205</v>
      </c>
      <c r="C13" s="43">
        <v>18</v>
      </c>
      <c r="D13" s="43">
        <v>10</v>
      </c>
      <c r="E13" s="43">
        <v>14</v>
      </c>
      <c r="F13" s="44">
        <v>23</v>
      </c>
      <c r="G13" s="45">
        <f>SUM(C13:F13)</f>
        <v>65</v>
      </c>
    </row>
    <row r="14" spans="2:7" ht="14.25" thickBot="1" x14ac:dyDescent="0.2">
      <c r="B14" s="46" t="s">
        <v>206</v>
      </c>
      <c r="C14" s="47">
        <v>7</v>
      </c>
      <c r="D14" s="47">
        <v>13</v>
      </c>
      <c r="E14" s="47">
        <v>8</v>
      </c>
      <c r="F14" s="48">
        <v>13</v>
      </c>
      <c r="G14" s="49">
        <f>SUM(C14:F14)</f>
        <v>41</v>
      </c>
    </row>
    <row r="16" spans="2:7" ht="17.25" x14ac:dyDescent="0.15">
      <c r="B16" s="96" t="s">
        <v>210</v>
      </c>
      <c r="C16" s="96"/>
      <c r="D16" s="96"/>
      <c r="E16" s="96"/>
      <c r="F16" s="96"/>
      <c r="G16" s="96"/>
    </row>
    <row r="17" spans="2:7" ht="14.25" thickBot="1" x14ac:dyDescent="0.2">
      <c r="G17" s="12" t="s">
        <v>208</v>
      </c>
    </row>
    <row r="18" spans="2:7" x14ac:dyDescent="0.15">
      <c r="B18" s="38" t="s">
        <v>201</v>
      </c>
      <c r="C18" s="39" t="s">
        <v>202</v>
      </c>
      <c r="D18" s="39" t="s">
        <v>100</v>
      </c>
      <c r="E18" s="39" t="s">
        <v>9</v>
      </c>
      <c r="F18" s="40" t="s">
        <v>103</v>
      </c>
      <c r="G18" s="41" t="s">
        <v>12</v>
      </c>
    </row>
    <row r="19" spans="2:7" x14ac:dyDescent="0.15">
      <c r="B19" s="42" t="s">
        <v>203</v>
      </c>
      <c r="C19" s="81">
        <f t="shared" ref="C19:F23" si="0">ROUND(C10/$G10*100,1)</f>
        <v>25.5</v>
      </c>
      <c r="D19" s="81">
        <f t="shared" si="0"/>
        <v>24.2</v>
      </c>
      <c r="E19" s="81">
        <f t="shared" si="0"/>
        <v>29.4</v>
      </c>
      <c r="F19" s="82">
        <f t="shared" si="0"/>
        <v>20.9</v>
      </c>
      <c r="G19" s="83">
        <v>100</v>
      </c>
    </row>
    <row r="20" spans="2:7" x14ac:dyDescent="0.15">
      <c r="B20" s="42" t="s">
        <v>204</v>
      </c>
      <c r="C20" s="81">
        <f t="shared" si="0"/>
        <v>27.1</v>
      </c>
      <c r="D20" s="81">
        <f t="shared" si="0"/>
        <v>23.3</v>
      </c>
      <c r="E20" s="81">
        <f t="shared" si="0"/>
        <v>22.5</v>
      </c>
      <c r="F20" s="82">
        <f t="shared" si="0"/>
        <v>27.1</v>
      </c>
      <c r="G20" s="83">
        <v>100</v>
      </c>
    </row>
    <row r="21" spans="2:7" x14ac:dyDescent="0.15">
      <c r="B21" s="42" t="s">
        <v>207</v>
      </c>
      <c r="C21" s="81">
        <f t="shared" si="0"/>
        <v>22.9</v>
      </c>
      <c r="D21" s="81">
        <f t="shared" si="0"/>
        <v>29.2</v>
      </c>
      <c r="E21" s="81">
        <f t="shared" si="0"/>
        <v>27.1</v>
      </c>
      <c r="F21" s="82">
        <f t="shared" si="0"/>
        <v>20.8</v>
      </c>
      <c r="G21" s="83">
        <v>100</v>
      </c>
    </row>
    <row r="22" spans="2:7" x14ac:dyDescent="0.15">
      <c r="B22" s="42" t="s">
        <v>205</v>
      </c>
      <c r="C22" s="81">
        <f t="shared" si="0"/>
        <v>27.7</v>
      </c>
      <c r="D22" s="81">
        <f t="shared" si="0"/>
        <v>15.4</v>
      </c>
      <c r="E22" s="81">
        <f t="shared" si="0"/>
        <v>21.5</v>
      </c>
      <c r="F22" s="82">
        <f t="shared" si="0"/>
        <v>35.4</v>
      </c>
      <c r="G22" s="83">
        <v>100</v>
      </c>
    </row>
    <row r="23" spans="2:7" ht="14.25" thickBot="1" x14ac:dyDescent="0.2">
      <c r="B23" s="46" t="s">
        <v>206</v>
      </c>
      <c r="C23" s="84">
        <f t="shared" si="0"/>
        <v>17.100000000000001</v>
      </c>
      <c r="D23" s="84">
        <f t="shared" si="0"/>
        <v>31.7</v>
      </c>
      <c r="E23" s="84">
        <f t="shared" si="0"/>
        <v>19.5</v>
      </c>
      <c r="F23" s="85">
        <f t="shared" si="0"/>
        <v>31.7</v>
      </c>
      <c r="G23" s="86">
        <v>100</v>
      </c>
    </row>
    <row r="25" spans="2:7" x14ac:dyDescent="0.15">
      <c r="B25" s="50" t="s">
        <v>217</v>
      </c>
    </row>
    <row r="26" spans="2:7" x14ac:dyDescent="0.15">
      <c r="B26" s="50" t="s">
        <v>214</v>
      </c>
    </row>
    <row r="27" spans="2:7" x14ac:dyDescent="0.15">
      <c r="B27" s="50" t="s">
        <v>218</v>
      </c>
    </row>
    <row r="28" spans="2:7" x14ac:dyDescent="0.15">
      <c r="B28" s="50" t="s">
        <v>215</v>
      </c>
    </row>
    <row r="29" spans="2:7" x14ac:dyDescent="0.15">
      <c r="B29" s="50" t="s">
        <v>216</v>
      </c>
    </row>
    <row r="30" spans="2:7" x14ac:dyDescent="0.15">
      <c r="B30" s="50" t="s">
        <v>220</v>
      </c>
    </row>
    <row r="31" spans="2:7" x14ac:dyDescent="0.15">
      <c r="B31" s="50" t="s">
        <v>219</v>
      </c>
    </row>
    <row r="33" spans="2:7" x14ac:dyDescent="0.15">
      <c r="B33" s="34"/>
      <c r="C33" s="34"/>
      <c r="D33" s="34"/>
      <c r="E33" s="34"/>
      <c r="F33" s="34"/>
      <c r="G33" s="34"/>
    </row>
    <row r="34" spans="2:7" x14ac:dyDescent="0.15">
      <c r="B34" s="34"/>
      <c r="C34" s="34"/>
      <c r="D34" s="34"/>
      <c r="E34" s="34"/>
      <c r="F34" s="34"/>
      <c r="G34" s="34"/>
    </row>
    <row r="35" spans="2:7" x14ac:dyDescent="0.15">
      <c r="B35" s="34"/>
      <c r="C35" s="34"/>
      <c r="D35" s="34"/>
      <c r="E35" s="34"/>
      <c r="F35" s="34"/>
      <c r="G35" s="34"/>
    </row>
    <row r="36" spans="2:7" x14ac:dyDescent="0.15">
      <c r="B36" s="34"/>
      <c r="C36" s="34"/>
      <c r="D36" s="34"/>
      <c r="E36" s="34"/>
      <c r="F36" s="34"/>
      <c r="G36" s="34"/>
    </row>
    <row r="37" spans="2:7" x14ac:dyDescent="0.15">
      <c r="B37" s="34"/>
      <c r="C37" s="34"/>
      <c r="D37" s="34"/>
      <c r="E37" s="34"/>
      <c r="F37" s="34"/>
      <c r="G37" s="34"/>
    </row>
    <row r="38" spans="2:7" x14ac:dyDescent="0.15">
      <c r="B38" s="34"/>
      <c r="C38" s="34"/>
      <c r="D38" s="34"/>
      <c r="E38" s="34"/>
      <c r="F38" s="34"/>
      <c r="G38" s="34"/>
    </row>
    <row r="39" spans="2:7" x14ac:dyDescent="0.15">
      <c r="B39" s="34"/>
      <c r="C39" s="34"/>
      <c r="D39" s="34"/>
      <c r="E39" s="34"/>
      <c r="F39" s="34"/>
      <c r="G39" s="34"/>
    </row>
    <row r="40" spans="2:7" x14ac:dyDescent="0.15">
      <c r="B40" s="34"/>
      <c r="C40" s="34"/>
      <c r="D40" s="34"/>
      <c r="E40" s="34"/>
      <c r="F40" s="34"/>
      <c r="G40" s="34"/>
    </row>
    <row r="41" spans="2:7" x14ac:dyDescent="0.15">
      <c r="B41" s="34"/>
      <c r="C41" s="34"/>
      <c r="D41" s="34"/>
      <c r="E41" s="34"/>
      <c r="F41" s="34"/>
      <c r="G41" s="34"/>
    </row>
    <row r="42" spans="2:7" x14ac:dyDescent="0.15">
      <c r="B42" s="34"/>
      <c r="C42" s="34"/>
      <c r="D42" s="34"/>
      <c r="E42" s="34"/>
      <c r="F42" s="34"/>
      <c r="G42" s="34"/>
    </row>
    <row r="43" spans="2:7" x14ac:dyDescent="0.15">
      <c r="B43" s="34"/>
      <c r="C43" s="34"/>
      <c r="D43" s="34"/>
      <c r="E43" s="34"/>
      <c r="F43" s="34"/>
      <c r="G43" s="34"/>
    </row>
    <row r="44" spans="2:7" x14ac:dyDescent="0.15">
      <c r="B44" s="34"/>
      <c r="C44" s="34"/>
      <c r="D44" s="34"/>
      <c r="E44" s="34"/>
      <c r="F44" s="34"/>
      <c r="G44" s="34"/>
    </row>
    <row r="45" spans="2:7" x14ac:dyDescent="0.15">
      <c r="B45" s="34"/>
      <c r="C45" s="34"/>
      <c r="D45" s="34"/>
      <c r="E45" s="34"/>
      <c r="F45" s="34"/>
      <c r="G45" s="34"/>
    </row>
    <row r="46" spans="2:7" x14ac:dyDescent="0.15">
      <c r="B46" s="34"/>
      <c r="C46" s="34"/>
      <c r="D46" s="34"/>
      <c r="E46" s="34"/>
      <c r="F46" s="34"/>
      <c r="G46" s="34"/>
    </row>
    <row r="47" spans="2:7" x14ac:dyDescent="0.15">
      <c r="B47" s="34"/>
      <c r="C47" s="34"/>
      <c r="D47" s="34"/>
      <c r="E47" s="34"/>
      <c r="F47" s="34"/>
      <c r="G47" s="34"/>
    </row>
    <row r="48" spans="2:7" x14ac:dyDescent="0.15">
      <c r="B48" s="34"/>
      <c r="C48" s="34"/>
      <c r="D48" s="34"/>
      <c r="E48" s="34"/>
      <c r="F48" s="34"/>
      <c r="G48" s="34"/>
    </row>
    <row r="49" spans="2:7" x14ac:dyDescent="0.15">
      <c r="B49" s="34"/>
      <c r="C49" s="34"/>
      <c r="D49" s="34"/>
      <c r="E49" s="34"/>
      <c r="F49" s="34"/>
      <c r="G49" s="34"/>
    </row>
    <row r="50" spans="2:7" x14ac:dyDescent="0.15">
      <c r="B50" s="34"/>
      <c r="C50" s="34"/>
      <c r="D50" s="34"/>
      <c r="E50" s="34"/>
      <c r="F50" s="34"/>
      <c r="G50" s="34"/>
    </row>
    <row r="51" spans="2:7" x14ac:dyDescent="0.15">
      <c r="B51" s="34"/>
      <c r="C51" s="34"/>
      <c r="D51" s="34"/>
      <c r="E51" s="34"/>
      <c r="F51" s="34"/>
      <c r="G51" s="34"/>
    </row>
    <row r="52" spans="2:7" x14ac:dyDescent="0.15">
      <c r="B52" s="34"/>
      <c r="C52" s="34"/>
      <c r="D52" s="34"/>
      <c r="E52" s="34"/>
      <c r="F52" s="34"/>
      <c r="G52" s="34"/>
    </row>
  </sheetData>
  <mergeCells count="2">
    <mergeCell ref="B7:G7"/>
    <mergeCell ref="B16:G16"/>
  </mergeCells>
  <phoneticPr fontId="2"/>
  <pageMargins left="0.75" right="0.75" top="1" bottom="1" header="0.51200000000000001" footer="0.51200000000000001"/>
  <headerFooter alignWithMargins="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CE05A-0BFD-43AC-81F0-C742A81B58C2}">
  <dimension ref="B3:G52"/>
  <sheetViews>
    <sheetView zoomScale="115" zoomScaleNormal="115" workbookViewId="0"/>
  </sheetViews>
  <sheetFormatPr defaultRowHeight="13.5" x14ac:dyDescent="0.15"/>
  <cols>
    <col min="1" max="1" width="9" customWidth="1"/>
    <col min="2" max="2" width="24.5" customWidth="1"/>
    <col min="3" max="7" width="11" customWidth="1"/>
  </cols>
  <sheetData>
    <row r="3" spans="2:7" x14ac:dyDescent="0.15">
      <c r="B3" t="s">
        <v>211</v>
      </c>
    </row>
    <row r="4" spans="2:7" x14ac:dyDescent="0.15">
      <c r="B4" t="s">
        <v>212</v>
      </c>
    </row>
    <row r="5" spans="2:7" x14ac:dyDescent="0.15">
      <c r="B5" t="s">
        <v>213</v>
      </c>
    </row>
    <row r="7" spans="2:7" ht="17.25" x14ac:dyDescent="0.2">
      <c r="B7" s="95" t="s">
        <v>200</v>
      </c>
      <c r="C7" s="95"/>
      <c r="D7" s="95"/>
      <c r="E7" s="95"/>
      <c r="F7" s="95"/>
      <c r="G7" s="95"/>
    </row>
    <row r="8" spans="2:7" ht="14.25" thickBot="1" x14ac:dyDescent="0.2">
      <c r="B8" s="36"/>
      <c r="C8" s="36"/>
      <c r="D8" s="36"/>
      <c r="E8" s="36"/>
      <c r="F8" s="36"/>
      <c r="G8" s="37" t="s">
        <v>209</v>
      </c>
    </row>
    <row r="9" spans="2:7" x14ac:dyDescent="0.15">
      <c r="B9" s="38" t="s">
        <v>201</v>
      </c>
      <c r="C9" s="39" t="s">
        <v>202</v>
      </c>
      <c r="D9" s="39" t="s">
        <v>100</v>
      </c>
      <c r="E9" s="39" t="s">
        <v>9</v>
      </c>
      <c r="F9" s="40" t="s">
        <v>103</v>
      </c>
      <c r="G9" s="41" t="s">
        <v>12</v>
      </c>
    </row>
    <row r="10" spans="2:7" x14ac:dyDescent="0.15">
      <c r="B10" s="42" t="s">
        <v>203</v>
      </c>
      <c r="C10" s="43">
        <v>39</v>
      </c>
      <c r="D10" s="43">
        <v>37</v>
      </c>
      <c r="E10" s="43">
        <v>45</v>
      </c>
      <c r="F10" s="44">
        <v>32</v>
      </c>
      <c r="G10" s="45">
        <f>SUM(C10:F10)</f>
        <v>153</v>
      </c>
    </row>
    <row r="11" spans="2:7" x14ac:dyDescent="0.15">
      <c r="B11" s="42" t="s">
        <v>204</v>
      </c>
      <c r="C11" s="43">
        <v>65</v>
      </c>
      <c r="D11" s="43">
        <v>56</v>
      </c>
      <c r="E11" s="43">
        <v>54</v>
      </c>
      <c r="F11" s="44">
        <v>65</v>
      </c>
      <c r="G11" s="45">
        <f>SUM(C11:F11)</f>
        <v>240</v>
      </c>
    </row>
    <row r="12" spans="2:7" x14ac:dyDescent="0.15">
      <c r="B12" s="42" t="s">
        <v>207</v>
      </c>
      <c r="C12" s="43">
        <v>33</v>
      </c>
      <c r="D12" s="43">
        <v>42</v>
      </c>
      <c r="E12" s="43">
        <v>39</v>
      </c>
      <c r="F12" s="44">
        <v>30</v>
      </c>
      <c r="G12" s="45">
        <f>SUM(C12:F12)</f>
        <v>144</v>
      </c>
    </row>
    <row r="13" spans="2:7" x14ac:dyDescent="0.15">
      <c r="B13" s="42" t="s">
        <v>205</v>
      </c>
      <c r="C13" s="43">
        <v>18</v>
      </c>
      <c r="D13" s="43">
        <v>10</v>
      </c>
      <c r="E13" s="43">
        <v>14</v>
      </c>
      <c r="F13" s="44">
        <v>23</v>
      </c>
      <c r="G13" s="45">
        <f>SUM(C13:F13)</f>
        <v>65</v>
      </c>
    </row>
    <row r="14" spans="2:7" ht="14.25" thickBot="1" x14ac:dyDescent="0.2">
      <c r="B14" s="46" t="s">
        <v>206</v>
      </c>
      <c r="C14" s="47">
        <v>7</v>
      </c>
      <c r="D14" s="47">
        <v>13</v>
      </c>
      <c r="E14" s="47">
        <v>8</v>
      </c>
      <c r="F14" s="48">
        <v>13</v>
      </c>
      <c r="G14" s="49">
        <f>SUM(C14:F14)</f>
        <v>41</v>
      </c>
    </row>
    <row r="16" spans="2:7" ht="17.25" x14ac:dyDescent="0.15">
      <c r="B16" s="96" t="s">
        <v>210</v>
      </c>
      <c r="C16" s="96"/>
      <c r="D16" s="96"/>
      <c r="E16" s="96"/>
      <c r="F16" s="96"/>
      <c r="G16" s="96"/>
    </row>
    <row r="17" spans="2:7" ht="14.25" thickBot="1" x14ac:dyDescent="0.2">
      <c r="G17" s="12" t="s">
        <v>208</v>
      </c>
    </row>
    <row r="18" spans="2:7" x14ac:dyDescent="0.15">
      <c r="B18" s="38" t="s">
        <v>201</v>
      </c>
      <c r="C18" s="39" t="s">
        <v>202</v>
      </c>
      <c r="D18" s="39" t="s">
        <v>100</v>
      </c>
      <c r="E18" s="39" t="s">
        <v>9</v>
      </c>
      <c r="F18" s="40" t="s">
        <v>103</v>
      </c>
      <c r="G18" s="41" t="s">
        <v>12</v>
      </c>
    </row>
    <row r="19" spans="2:7" x14ac:dyDescent="0.15">
      <c r="B19" s="42" t="s">
        <v>203</v>
      </c>
      <c r="C19" s="81">
        <f>C10/$G10*100</f>
        <v>25.490196078431371</v>
      </c>
      <c r="D19" s="81">
        <f t="shared" ref="D19:G19" si="0">D10/$G10*100</f>
        <v>24.183006535947712</v>
      </c>
      <c r="E19" s="81">
        <f t="shared" si="0"/>
        <v>29.411764705882355</v>
      </c>
      <c r="F19" s="82">
        <f t="shared" si="0"/>
        <v>20.915032679738562</v>
      </c>
      <c r="G19" s="83">
        <f t="shared" si="0"/>
        <v>100</v>
      </c>
    </row>
    <row r="20" spans="2:7" x14ac:dyDescent="0.15">
      <c r="B20" s="42" t="s">
        <v>204</v>
      </c>
      <c r="C20" s="81">
        <f t="shared" ref="C20:G23" si="1">C11/$G11*100</f>
        <v>27.083333333333332</v>
      </c>
      <c r="D20" s="81">
        <f t="shared" si="1"/>
        <v>23.333333333333332</v>
      </c>
      <c r="E20" s="81">
        <f t="shared" si="1"/>
        <v>22.5</v>
      </c>
      <c r="F20" s="82">
        <f t="shared" si="1"/>
        <v>27.083333333333332</v>
      </c>
      <c r="G20" s="83">
        <f t="shared" si="1"/>
        <v>100</v>
      </c>
    </row>
    <row r="21" spans="2:7" x14ac:dyDescent="0.15">
      <c r="B21" s="42" t="s">
        <v>207</v>
      </c>
      <c r="C21" s="81">
        <f t="shared" si="1"/>
        <v>22.916666666666664</v>
      </c>
      <c r="D21" s="81">
        <f t="shared" si="1"/>
        <v>29.166666666666668</v>
      </c>
      <c r="E21" s="81">
        <f t="shared" si="1"/>
        <v>27.083333333333332</v>
      </c>
      <c r="F21" s="82">
        <f t="shared" si="1"/>
        <v>20.833333333333336</v>
      </c>
      <c r="G21" s="83">
        <f t="shared" si="1"/>
        <v>100</v>
      </c>
    </row>
    <row r="22" spans="2:7" x14ac:dyDescent="0.15">
      <c r="B22" s="42" t="s">
        <v>205</v>
      </c>
      <c r="C22" s="81">
        <f t="shared" si="1"/>
        <v>27.692307692307693</v>
      </c>
      <c r="D22" s="81">
        <f t="shared" si="1"/>
        <v>15.384615384615385</v>
      </c>
      <c r="E22" s="81">
        <f t="shared" si="1"/>
        <v>21.53846153846154</v>
      </c>
      <c r="F22" s="82">
        <f t="shared" si="1"/>
        <v>35.384615384615387</v>
      </c>
      <c r="G22" s="83">
        <f t="shared" si="1"/>
        <v>100</v>
      </c>
    </row>
    <row r="23" spans="2:7" ht="14.25" thickBot="1" x14ac:dyDescent="0.2">
      <c r="B23" s="46" t="s">
        <v>206</v>
      </c>
      <c r="C23" s="84">
        <f t="shared" si="1"/>
        <v>17.073170731707318</v>
      </c>
      <c r="D23" s="84">
        <f t="shared" si="1"/>
        <v>31.707317073170731</v>
      </c>
      <c r="E23" s="84">
        <f t="shared" si="1"/>
        <v>19.512195121951219</v>
      </c>
      <c r="F23" s="85">
        <f t="shared" si="1"/>
        <v>31.707317073170731</v>
      </c>
      <c r="G23" s="86">
        <f t="shared" si="1"/>
        <v>100</v>
      </c>
    </row>
    <row r="25" spans="2:7" x14ac:dyDescent="0.15">
      <c r="B25" s="50" t="s">
        <v>217</v>
      </c>
    </row>
    <row r="26" spans="2:7" x14ac:dyDescent="0.15">
      <c r="B26" s="50" t="s">
        <v>214</v>
      </c>
    </row>
    <row r="27" spans="2:7" x14ac:dyDescent="0.15">
      <c r="B27" s="50" t="s">
        <v>218</v>
      </c>
    </row>
    <row r="28" spans="2:7" x14ac:dyDescent="0.15">
      <c r="B28" s="50" t="s">
        <v>215</v>
      </c>
    </row>
    <row r="29" spans="2:7" x14ac:dyDescent="0.15">
      <c r="B29" s="50" t="s">
        <v>216</v>
      </c>
    </row>
    <row r="30" spans="2:7" x14ac:dyDescent="0.15">
      <c r="B30" s="50" t="s">
        <v>220</v>
      </c>
    </row>
    <row r="31" spans="2:7" x14ac:dyDescent="0.15">
      <c r="B31" s="50" t="s">
        <v>219</v>
      </c>
    </row>
    <row r="33" spans="2:7" x14ac:dyDescent="0.15">
      <c r="B33" s="34"/>
      <c r="C33" s="34"/>
      <c r="D33" s="34"/>
      <c r="E33" s="34"/>
      <c r="F33" s="34"/>
      <c r="G33" s="34"/>
    </row>
    <row r="34" spans="2:7" x14ac:dyDescent="0.15">
      <c r="B34" s="34"/>
      <c r="C34" s="34"/>
      <c r="D34" s="34"/>
      <c r="E34" s="34"/>
      <c r="F34" s="34"/>
      <c r="G34" s="34"/>
    </row>
    <row r="35" spans="2:7" x14ac:dyDescent="0.15">
      <c r="B35" s="34"/>
      <c r="C35" s="34"/>
      <c r="D35" s="34"/>
      <c r="E35" s="34"/>
      <c r="F35" s="34"/>
      <c r="G35" s="34"/>
    </row>
    <row r="36" spans="2:7" x14ac:dyDescent="0.15">
      <c r="B36" s="34"/>
      <c r="C36" s="34"/>
      <c r="D36" s="34"/>
      <c r="E36" s="34"/>
      <c r="F36" s="34"/>
      <c r="G36" s="34"/>
    </row>
    <row r="37" spans="2:7" x14ac:dyDescent="0.15">
      <c r="B37" s="34"/>
      <c r="C37" s="34"/>
      <c r="D37" s="34"/>
      <c r="E37" s="34"/>
      <c r="F37" s="34"/>
      <c r="G37" s="34"/>
    </row>
    <row r="38" spans="2:7" x14ac:dyDescent="0.15">
      <c r="B38" s="34"/>
      <c r="C38" s="34"/>
      <c r="D38" s="34"/>
      <c r="E38" s="34"/>
      <c r="F38" s="34"/>
      <c r="G38" s="34"/>
    </row>
    <row r="39" spans="2:7" x14ac:dyDescent="0.15">
      <c r="B39" s="34"/>
      <c r="C39" s="34"/>
      <c r="D39" s="34"/>
      <c r="E39" s="34"/>
      <c r="F39" s="34"/>
      <c r="G39" s="34"/>
    </row>
    <row r="40" spans="2:7" x14ac:dyDescent="0.15">
      <c r="B40" s="34"/>
      <c r="C40" s="34"/>
      <c r="D40" s="34"/>
      <c r="E40" s="34"/>
      <c r="F40" s="34"/>
      <c r="G40" s="34"/>
    </row>
    <row r="41" spans="2:7" x14ac:dyDescent="0.15">
      <c r="B41" s="34"/>
      <c r="C41" s="34"/>
      <c r="D41" s="34"/>
      <c r="E41" s="34"/>
      <c r="F41" s="34"/>
      <c r="G41" s="34"/>
    </row>
    <row r="42" spans="2:7" x14ac:dyDescent="0.15">
      <c r="B42" s="34"/>
      <c r="C42" s="34"/>
      <c r="D42" s="34"/>
      <c r="E42" s="34"/>
      <c r="F42" s="34"/>
      <c r="G42" s="34"/>
    </row>
    <row r="43" spans="2:7" x14ac:dyDescent="0.15">
      <c r="B43" s="34"/>
      <c r="C43" s="34"/>
      <c r="D43" s="34"/>
      <c r="E43" s="34"/>
      <c r="F43" s="34"/>
      <c r="G43" s="34"/>
    </row>
    <row r="44" spans="2:7" x14ac:dyDescent="0.15">
      <c r="B44" s="34"/>
      <c r="C44" s="34"/>
      <c r="D44" s="34"/>
      <c r="E44" s="34"/>
      <c r="F44" s="34"/>
      <c r="G44" s="34"/>
    </row>
    <row r="45" spans="2:7" x14ac:dyDescent="0.15">
      <c r="B45" s="34"/>
      <c r="C45" s="34"/>
      <c r="D45" s="34"/>
      <c r="E45" s="34"/>
      <c r="F45" s="34"/>
      <c r="G45" s="34"/>
    </row>
    <row r="46" spans="2:7" x14ac:dyDescent="0.15">
      <c r="B46" s="34"/>
      <c r="C46" s="34"/>
      <c r="D46" s="34"/>
      <c r="E46" s="34"/>
      <c r="F46" s="34"/>
      <c r="G46" s="34"/>
    </row>
    <row r="47" spans="2:7" x14ac:dyDescent="0.15">
      <c r="B47" s="34"/>
      <c r="C47" s="34"/>
      <c r="D47" s="34"/>
      <c r="E47" s="34"/>
      <c r="F47" s="34"/>
      <c r="G47" s="34"/>
    </row>
    <row r="48" spans="2:7" x14ac:dyDescent="0.15">
      <c r="B48" s="34"/>
      <c r="C48" s="34"/>
      <c r="D48" s="34"/>
      <c r="E48" s="34"/>
      <c r="F48" s="34"/>
      <c r="G48" s="34"/>
    </row>
    <row r="49" spans="2:7" x14ac:dyDescent="0.15">
      <c r="B49" s="34"/>
      <c r="C49" s="34"/>
      <c r="D49" s="34"/>
      <c r="E49" s="34"/>
      <c r="F49" s="34"/>
      <c r="G49" s="34"/>
    </row>
    <row r="50" spans="2:7" x14ac:dyDescent="0.15">
      <c r="B50" s="34"/>
      <c r="C50" s="34"/>
      <c r="D50" s="34"/>
      <c r="E50" s="34"/>
      <c r="F50" s="34"/>
      <c r="G50" s="34"/>
    </row>
    <row r="51" spans="2:7" x14ac:dyDescent="0.15">
      <c r="B51" s="34"/>
      <c r="C51" s="34"/>
      <c r="D51" s="34"/>
      <c r="E51" s="34"/>
      <c r="F51" s="34"/>
      <c r="G51" s="34"/>
    </row>
    <row r="52" spans="2:7" x14ac:dyDescent="0.15">
      <c r="B52" s="34"/>
      <c r="C52" s="34"/>
      <c r="D52" s="34"/>
      <c r="E52" s="34"/>
      <c r="F52" s="34"/>
      <c r="G52" s="34"/>
    </row>
  </sheetData>
  <mergeCells count="2">
    <mergeCell ref="B7:G7"/>
    <mergeCell ref="B16:G16"/>
  </mergeCells>
  <phoneticPr fontId="2"/>
  <pageMargins left="0.75" right="0.75" top="1" bottom="1" header="0.51200000000000001" footer="0.51200000000000001"/>
  <pageSetup paperSize="9"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G24"/>
  <sheetViews>
    <sheetView zoomScale="115" zoomScaleNormal="115" workbookViewId="0"/>
  </sheetViews>
  <sheetFormatPr defaultRowHeight="13.5" x14ac:dyDescent="0.15"/>
  <sheetData>
    <row r="3" spans="2:7" x14ac:dyDescent="0.15">
      <c r="B3" t="s">
        <v>0</v>
      </c>
    </row>
    <row r="4" spans="2:7" x14ac:dyDescent="0.15">
      <c r="B4" t="s">
        <v>6</v>
      </c>
    </row>
    <row r="12" spans="2:7" x14ac:dyDescent="0.15">
      <c r="B12" s="2" t="s">
        <v>1</v>
      </c>
      <c r="G12" s="1"/>
    </row>
    <row r="16" spans="2:7" x14ac:dyDescent="0.15">
      <c r="B16" t="s">
        <v>414</v>
      </c>
    </row>
    <row r="20" spans="2:3" x14ac:dyDescent="0.15">
      <c r="B20" t="s">
        <v>372</v>
      </c>
    </row>
    <row r="21" spans="2:3" x14ac:dyDescent="0.15">
      <c r="B21">
        <v>1</v>
      </c>
      <c r="C21" t="s">
        <v>376</v>
      </c>
    </row>
    <row r="22" spans="2:3" x14ac:dyDescent="0.15">
      <c r="B22">
        <v>2</v>
      </c>
      <c r="C22" t="s">
        <v>369</v>
      </c>
    </row>
    <row r="23" spans="2:3" x14ac:dyDescent="0.15">
      <c r="B23">
        <v>3</v>
      </c>
      <c r="C23" t="s">
        <v>370</v>
      </c>
    </row>
    <row r="24" spans="2:3" x14ac:dyDescent="0.15">
      <c r="B24">
        <v>4</v>
      </c>
      <c r="C24" t="s">
        <v>377</v>
      </c>
    </row>
  </sheetData>
  <phoneticPr fontId="2"/>
  <pageMargins left="0.75" right="0.75" top="1" bottom="1" header="0.51200000000000001" footer="0.51200000000000001"/>
  <headerFooter alignWithMargins="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I20"/>
  <sheetViews>
    <sheetView zoomScale="130" zoomScaleNormal="130" workbookViewId="0"/>
  </sheetViews>
  <sheetFormatPr defaultRowHeight="13.5" x14ac:dyDescent="0.15"/>
  <cols>
    <col min="7" max="9" width="13.375" customWidth="1"/>
  </cols>
  <sheetData>
    <row r="2" spans="2:9" x14ac:dyDescent="0.15">
      <c r="B2" t="s">
        <v>229</v>
      </c>
    </row>
    <row r="3" spans="2:9" x14ac:dyDescent="0.15">
      <c r="B3" t="s">
        <v>230</v>
      </c>
    </row>
    <row r="4" spans="2:9" x14ac:dyDescent="0.15">
      <c r="B4" t="s">
        <v>231</v>
      </c>
    </row>
    <row r="5" spans="2:9" x14ac:dyDescent="0.15">
      <c r="B5" t="s">
        <v>232</v>
      </c>
    </row>
    <row r="7" spans="2:9" x14ac:dyDescent="0.15">
      <c r="B7" t="s">
        <v>227</v>
      </c>
      <c r="C7" t="s">
        <v>228</v>
      </c>
    </row>
    <row r="8" spans="2:9" ht="15" thickBot="1" x14ac:dyDescent="0.2">
      <c r="B8" s="58"/>
      <c r="C8" s="57" t="s">
        <v>221</v>
      </c>
      <c r="D8" s="57" t="s">
        <v>45</v>
      </c>
      <c r="E8" s="57" t="s">
        <v>153</v>
      </c>
      <c r="F8" s="57" t="s">
        <v>154</v>
      </c>
      <c r="G8" s="57" t="s">
        <v>12</v>
      </c>
      <c r="H8" s="57" t="s">
        <v>222</v>
      </c>
      <c r="I8" s="57" t="s">
        <v>86</v>
      </c>
    </row>
    <row r="9" spans="2:9" ht="14.25" thickTop="1" x14ac:dyDescent="0.15">
      <c r="B9" s="52" t="s">
        <v>9</v>
      </c>
      <c r="C9" s="53">
        <v>74</v>
      </c>
      <c r="D9" s="53">
        <v>22</v>
      </c>
      <c r="E9" s="53">
        <v>16</v>
      </c>
      <c r="F9" s="53">
        <v>41</v>
      </c>
      <c r="G9" s="60">
        <f t="shared" ref="G9:G17" si="0">SUM(D9:F9)</f>
        <v>79</v>
      </c>
      <c r="H9" s="87">
        <f>ROUNDUP(G9/C9*100,1)</f>
        <v>106.8</v>
      </c>
      <c r="I9" s="87">
        <f>G9/$G$17*100</f>
        <v>13.18864774624374</v>
      </c>
    </row>
    <row r="10" spans="2:9" x14ac:dyDescent="0.15">
      <c r="B10" s="54" t="s">
        <v>10</v>
      </c>
      <c r="C10" s="51">
        <v>51</v>
      </c>
      <c r="D10" s="51">
        <v>21</v>
      </c>
      <c r="E10" s="51">
        <v>74</v>
      </c>
      <c r="F10" s="51">
        <v>12</v>
      </c>
      <c r="G10" s="61">
        <f t="shared" si="0"/>
        <v>107</v>
      </c>
      <c r="H10" s="87">
        <f t="shared" ref="H10:H17" si="1">ROUNDUP(G10/C10*100,1)</f>
        <v>209.9</v>
      </c>
      <c r="I10" s="87">
        <f t="shared" ref="I10:I17" si="2">G10/$G$17*100</f>
        <v>17.863105175292155</v>
      </c>
    </row>
    <row r="11" spans="2:9" x14ac:dyDescent="0.15">
      <c r="B11" s="54" t="s">
        <v>100</v>
      </c>
      <c r="C11" s="51">
        <v>67</v>
      </c>
      <c r="D11" s="51">
        <v>8</v>
      </c>
      <c r="E11" s="51">
        <v>41</v>
      </c>
      <c r="F11" s="51">
        <v>13</v>
      </c>
      <c r="G11" s="61">
        <f t="shared" si="0"/>
        <v>62</v>
      </c>
      <c r="H11" s="87">
        <f t="shared" si="1"/>
        <v>92.6</v>
      </c>
      <c r="I11" s="87">
        <f t="shared" si="2"/>
        <v>10.350584307178631</v>
      </c>
    </row>
    <row r="12" spans="2:9" x14ac:dyDescent="0.15">
      <c r="B12" s="54" t="s">
        <v>223</v>
      </c>
      <c r="C12" s="51">
        <v>28</v>
      </c>
      <c r="D12" s="51">
        <v>32</v>
      </c>
      <c r="E12" s="51">
        <v>24</v>
      </c>
      <c r="F12" s="51">
        <v>25</v>
      </c>
      <c r="G12" s="61">
        <f t="shared" si="0"/>
        <v>81</v>
      </c>
      <c r="H12" s="87">
        <f t="shared" si="1"/>
        <v>289.3</v>
      </c>
      <c r="I12" s="87">
        <f t="shared" si="2"/>
        <v>13.52253756260434</v>
      </c>
    </row>
    <row r="13" spans="2:9" x14ac:dyDescent="0.15">
      <c r="B13" s="54" t="s">
        <v>224</v>
      </c>
      <c r="C13" s="51">
        <v>75</v>
      </c>
      <c r="D13" s="51">
        <v>24</v>
      </c>
      <c r="E13" s="51">
        <v>26</v>
      </c>
      <c r="F13" s="51">
        <v>16</v>
      </c>
      <c r="G13" s="61">
        <f t="shared" si="0"/>
        <v>66</v>
      </c>
      <c r="H13" s="87">
        <f t="shared" si="1"/>
        <v>88</v>
      </c>
      <c r="I13" s="87">
        <f t="shared" si="2"/>
        <v>11.018363939899833</v>
      </c>
    </row>
    <row r="14" spans="2:9" x14ac:dyDescent="0.15">
      <c r="B14" s="54" t="s">
        <v>102</v>
      </c>
      <c r="C14" s="51">
        <v>45</v>
      </c>
      <c r="D14" s="51">
        <v>24</v>
      </c>
      <c r="E14" s="51">
        <v>31</v>
      </c>
      <c r="F14" s="51">
        <v>41</v>
      </c>
      <c r="G14" s="61">
        <f t="shared" si="0"/>
        <v>96</v>
      </c>
      <c r="H14" s="87">
        <f t="shared" si="1"/>
        <v>213.4</v>
      </c>
      <c r="I14" s="87">
        <f t="shared" si="2"/>
        <v>16.026711185308848</v>
      </c>
    </row>
    <row r="15" spans="2:9" x14ac:dyDescent="0.15">
      <c r="B15" s="54" t="s">
        <v>225</v>
      </c>
      <c r="C15" s="51">
        <v>65</v>
      </c>
      <c r="D15" s="51">
        <v>21</v>
      </c>
      <c r="E15" s="51">
        <v>25</v>
      </c>
      <c r="F15" s="51">
        <v>15</v>
      </c>
      <c r="G15" s="61">
        <f t="shared" si="0"/>
        <v>61</v>
      </c>
      <c r="H15" s="87">
        <f t="shared" si="1"/>
        <v>93.899999999999991</v>
      </c>
      <c r="I15" s="87">
        <f t="shared" si="2"/>
        <v>10.183639398998331</v>
      </c>
    </row>
    <row r="16" spans="2:9" ht="14.25" thickBot="1" x14ac:dyDescent="0.2">
      <c r="B16" s="55" t="s">
        <v>226</v>
      </c>
      <c r="C16" s="56">
        <v>87</v>
      </c>
      <c r="D16" s="56">
        <v>15</v>
      </c>
      <c r="E16" s="56">
        <v>21</v>
      </c>
      <c r="F16" s="56">
        <v>11</v>
      </c>
      <c r="G16" s="59">
        <f t="shared" si="0"/>
        <v>47</v>
      </c>
      <c r="H16" s="88">
        <f t="shared" si="1"/>
        <v>54.1</v>
      </c>
      <c r="I16" s="88">
        <f t="shared" si="2"/>
        <v>7.8464106844741242</v>
      </c>
    </row>
    <row r="17" spans="2:9" ht="14.25" thickTop="1" x14ac:dyDescent="0.15">
      <c r="B17" s="52" t="s">
        <v>12</v>
      </c>
      <c r="C17" s="89">
        <f>SUM(C9:C16)</f>
        <v>492</v>
      </c>
      <c r="D17" s="60">
        <f>SUM(D9:D16)</f>
        <v>167</v>
      </c>
      <c r="E17" s="60">
        <f>SUM(E9:E16)</f>
        <v>258</v>
      </c>
      <c r="F17" s="60">
        <f>SUM(F9:F16)</f>
        <v>174</v>
      </c>
      <c r="G17" s="60">
        <f t="shared" si="0"/>
        <v>599</v>
      </c>
      <c r="H17" s="87">
        <f t="shared" si="1"/>
        <v>121.8</v>
      </c>
      <c r="I17" s="87">
        <f t="shared" si="2"/>
        <v>100</v>
      </c>
    </row>
    <row r="18" spans="2:9" x14ac:dyDescent="0.15">
      <c r="G18" t="s">
        <v>450</v>
      </c>
    </row>
    <row r="19" spans="2:9" x14ac:dyDescent="0.15">
      <c r="H19" t="s">
        <v>452</v>
      </c>
    </row>
    <row r="20" spans="2:9" x14ac:dyDescent="0.15">
      <c r="I20" t="s">
        <v>451</v>
      </c>
    </row>
  </sheetData>
  <phoneticPr fontId="2"/>
  <pageMargins left="0.75" right="0.75" top="1" bottom="1" header="0.51200000000000001" footer="0.5120000000000000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3:S97"/>
  <sheetViews>
    <sheetView zoomScale="95" zoomScaleNormal="95" workbookViewId="0"/>
  </sheetViews>
  <sheetFormatPr defaultRowHeight="13.5" x14ac:dyDescent="0.15"/>
  <cols>
    <col min="1" max="1" width="1.25" customWidth="1"/>
    <col min="2" max="2" width="5.125" bestFit="1" customWidth="1"/>
    <col min="3" max="3" width="70.5" customWidth="1"/>
    <col min="4" max="4" width="2.5" bestFit="1" customWidth="1"/>
    <col min="5" max="5" width="51.125" customWidth="1"/>
    <col min="6" max="7" width="11.75" customWidth="1"/>
  </cols>
  <sheetData>
    <row r="3" spans="1:19" ht="17.25" x14ac:dyDescent="0.15">
      <c r="A3" s="68" t="s">
        <v>359</v>
      </c>
    </row>
    <row r="4" spans="1:19" ht="17.25" x14ac:dyDescent="0.15">
      <c r="A4" s="68" t="s">
        <v>360</v>
      </c>
    </row>
    <row r="6" spans="1:19" x14ac:dyDescent="0.15">
      <c r="B6" s="2" t="s">
        <v>328</v>
      </c>
      <c r="C6" s="62" t="s">
        <v>233</v>
      </c>
      <c r="D6" s="101" t="s">
        <v>234</v>
      </c>
      <c r="E6" s="101"/>
      <c r="F6" s="2" t="s">
        <v>357</v>
      </c>
      <c r="G6" s="2" t="s">
        <v>358</v>
      </c>
      <c r="S6" s="2" t="s">
        <v>235</v>
      </c>
    </row>
    <row r="7" spans="1:19" x14ac:dyDescent="0.15">
      <c r="B7" s="97">
        <v>1</v>
      </c>
      <c r="C7" s="98" t="s">
        <v>236</v>
      </c>
      <c r="D7" s="64">
        <v>1</v>
      </c>
      <c r="E7" s="63" t="s">
        <v>237</v>
      </c>
      <c r="F7" s="100"/>
      <c r="G7" s="99" t="str">
        <f>IF(F7="","",IF(F7=S7,"正","誤"))</f>
        <v/>
      </c>
      <c r="S7" s="97">
        <v>2</v>
      </c>
    </row>
    <row r="8" spans="1:19" x14ac:dyDescent="0.15">
      <c r="B8" s="97"/>
      <c r="C8" s="98"/>
      <c r="D8" s="64">
        <v>2</v>
      </c>
      <c r="E8" s="63" t="s">
        <v>238</v>
      </c>
      <c r="F8" s="100"/>
      <c r="G8" s="99"/>
      <c r="S8" s="97"/>
    </row>
    <row r="9" spans="1:19" x14ac:dyDescent="0.15">
      <c r="B9" s="97"/>
      <c r="C9" s="98"/>
      <c r="D9" s="64">
        <v>3</v>
      </c>
      <c r="E9" s="63" t="s">
        <v>239</v>
      </c>
      <c r="F9" s="100"/>
      <c r="G9" s="99"/>
      <c r="S9" s="97"/>
    </row>
    <row r="10" spans="1:19" x14ac:dyDescent="0.15">
      <c r="B10" s="97">
        <v>2</v>
      </c>
      <c r="C10" s="98" t="s">
        <v>240</v>
      </c>
      <c r="D10" s="64">
        <v>1</v>
      </c>
      <c r="E10" s="63" t="s">
        <v>241</v>
      </c>
      <c r="F10" s="100"/>
      <c r="G10" s="99" t="str">
        <f>IF(F10="","",IF(F10=S10,"正","誤"))</f>
        <v/>
      </c>
      <c r="S10" s="97">
        <v>3</v>
      </c>
    </row>
    <row r="11" spans="1:19" x14ac:dyDescent="0.15">
      <c r="B11" s="97"/>
      <c r="C11" s="98"/>
      <c r="D11" s="64">
        <v>2</v>
      </c>
      <c r="E11" s="63" t="s">
        <v>242</v>
      </c>
      <c r="F11" s="100"/>
      <c r="G11" s="99"/>
      <c r="S11" s="97"/>
    </row>
    <row r="12" spans="1:19" x14ac:dyDescent="0.15">
      <c r="B12" s="97"/>
      <c r="C12" s="98"/>
      <c r="D12" s="64">
        <v>3</v>
      </c>
      <c r="E12" s="63" t="s">
        <v>243</v>
      </c>
      <c r="F12" s="100"/>
      <c r="G12" s="99"/>
      <c r="S12" s="97"/>
    </row>
    <row r="13" spans="1:19" x14ac:dyDescent="0.15">
      <c r="B13" s="97">
        <v>3</v>
      </c>
      <c r="C13" s="98" t="s">
        <v>244</v>
      </c>
      <c r="D13" s="64">
        <v>1</v>
      </c>
      <c r="E13" s="63" t="s">
        <v>329</v>
      </c>
      <c r="F13" s="100"/>
      <c r="G13" s="99" t="str">
        <f>IF(F13="","",IF(F13=S13,"正","誤"))</f>
        <v/>
      </c>
      <c r="S13" s="97">
        <v>3</v>
      </c>
    </row>
    <row r="14" spans="1:19" x14ac:dyDescent="0.15">
      <c r="B14" s="97"/>
      <c r="C14" s="98"/>
      <c r="D14" s="64">
        <v>2</v>
      </c>
      <c r="E14" s="63" t="s">
        <v>330</v>
      </c>
      <c r="F14" s="100"/>
      <c r="G14" s="99"/>
      <c r="S14" s="97"/>
    </row>
    <row r="15" spans="1:19" x14ac:dyDescent="0.15">
      <c r="B15" s="97"/>
      <c r="C15" s="98"/>
      <c r="D15" s="64">
        <v>3</v>
      </c>
      <c r="E15" s="63" t="s">
        <v>331</v>
      </c>
      <c r="F15" s="100"/>
      <c r="G15" s="99"/>
      <c r="S15" s="97"/>
    </row>
    <row r="16" spans="1:19" x14ac:dyDescent="0.15">
      <c r="B16" s="97">
        <v>4</v>
      </c>
      <c r="C16" s="98" t="s">
        <v>245</v>
      </c>
      <c r="D16" s="64">
        <v>1</v>
      </c>
      <c r="E16" s="63" t="s">
        <v>246</v>
      </c>
      <c r="F16" s="100"/>
      <c r="G16" s="99" t="str">
        <f>IF(F16="","",IF(F16=S16,"正","誤"))</f>
        <v/>
      </c>
      <c r="S16" s="97">
        <v>2</v>
      </c>
    </row>
    <row r="17" spans="2:19" ht="27" x14ac:dyDescent="0.15">
      <c r="B17" s="97"/>
      <c r="C17" s="98"/>
      <c r="D17" s="64">
        <v>2</v>
      </c>
      <c r="E17" s="63" t="s">
        <v>247</v>
      </c>
      <c r="F17" s="100"/>
      <c r="G17" s="99"/>
      <c r="S17" s="97"/>
    </row>
    <row r="18" spans="2:19" ht="27" x14ac:dyDescent="0.15">
      <c r="B18" s="97"/>
      <c r="C18" s="98"/>
      <c r="D18" s="64">
        <v>3</v>
      </c>
      <c r="E18" s="63" t="s">
        <v>248</v>
      </c>
      <c r="F18" s="100"/>
      <c r="G18" s="99"/>
      <c r="S18" s="97"/>
    </row>
    <row r="19" spans="2:19" x14ac:dyDescent="0.15">
      <c r="B19" s="97">
        <v>5</v>
      </c>
      <c r="C19" s="98" t="s">
        <v>249</v>
      </c>
      <c r="D19" s="64">
        <v>1</v>
      </c>
      <c r="E19" s="63" t="s">
        <v>250</v>
      </c>
      <c r="F19" s="100"/>
      <c r="G19" s="99" t="str">
        <f>IF(F19="","",IF(F19=S19,"正","誤"))</f>
        <v/>
      </c>
      <c r="S19" s="97">
        <v>3</v>
      </c>
    </row>
    <row r="20" spans="2:19" x14ac:dyDescent="0.15">
      <c r="B20" s="97"/>
      <c r="C20" s="98"/>
      <c r="D20" s="64">
        <v>2</v>
      </c>
      <c r="E20" s="63" t="s">
        <v>251</v>
      </c>
      <c r="F20" s="100"/>
      <c r="G20" s="99"/>
      <c r="S20" s="97"/>
    </row>
    <row r="21" spans="2:19" x14ac:dyDescent="0.15">
      <c r="B21" s="97"/>
      <c r="C21" s="98"/>
      <c r="D21" s="64">
        <v>3</v>
      </c>
      <c r="E21" s="63" t="s">
        <v>252</v>
      </c>
      <c r="F21" s="100"/>
      <c r="G21" s="99"/>
      <c r="S21" s="97"/>
    </row>
    <row r="22" spans="2:19" x14ac:dyDescent="0.15">
      <c r="B22" s="97">
        <v>6</v>
      </c>
      <c r="C22" s="98" t="s">
        <v>253</v>
      </c>
      <c r="D22" s="64">
        <v>1</v>
      </c>
      <c r="E22" s="63" t="s">
        <v>332</v>
      </c>
      <c r="F22" s="100"/>
      <c r="G22" s="99" t="str">
        <f>IF(F22="","",IF(F22=S22,"正","誤"))</f>
        <v/>
      </c>
      <c r="S22" s="97">
        <v>3</v>
      </c>
    </row>
    <row r="23" spans="2:19" x14ac:dyDescent="0.15">
      <c r="B23" s="97"/>
      <c r="C23" s="98"/>
      <c r="D23" s="64">
        <v>2</v>
      </c>
      <c r="E23" s="63" t="s">
        <v>333</v>
      </c>
      <c r="F23" s="100"/>
      <c r="G23" s="99"/>
      <c r="S23" s="97"/>
    </row>
    <row r="24" spans="2:19" x14ac:dyDescent="0.15">
      <c r="B24" s="97"/>
      <c r="C24" s="98"/>
      <c r="D24" s="64">
        <v>3</v>
      </c>
      <c r="E24" s="63" t="s">
        <v>334</v>
      </c>
      <c r="F24" s="100"/>
      <c r="G24" s="99"/>
      <c r="S24" s="97"/>
    </row>
    <row r="25" spans="2:19" x14ac:dyDescent="0.15">
      <c r="B25" s="97">
        <v>7</v>
      </c>
      <c r="C25" s="98" t="s">
        <v>254</v>
      </c>
      <c r="D25" s="64">
        <v>1</v>
      </c>
      <c r="E25" s="63" t="s">
        <v>335</v>
      </c>
      <c r="F25" s="100"/>
      <c r="G25" s="99" t="str">
        <f>IF(F25="","",IF(F25=S25,"正","誤"))</f>
        <v/>
      </c>
      <c r="S25" s="97">
        <v>1</v>
      </c>
    </row>
    <row r="26" spans="2:19" x14ac:dyDescent="0.15">
      <c r="B26" s="97"/>
      <c r="C26" s="98"/>
      <c r="D26" s="64">
        <v>2</v>
      </c>
      <c r="E26" s="63" t="s">
        <v>336</v>
      </c>
      <c r="F26" s="100"/>
      <c r="G26" s="99"/>
      <c r="S26" s="97"/>
    </row>
    <row r="27" spans="2:19" x14ac:dyDescent="0.15">
      <c r="B27" s="97"/>
      <c r="C27" s="98"/>
      <c r="D27" s="64">
        <v>3</v>
      </c>
      <c r="E27" s="63" t="s">
        <v>337</v>
      </c>
      <c r="F27" s="100"/>
      <c r="G27" s="99"/>
      <c r="S27" s="97"/>
    </row>
    <row r="28" spans="2:19" x14ac:dyDescent="0.15">
      <c r="B28" s="97">
        <v>8</v>
      </c>
      <c r="C28" s="98" t="s">
        <v>255</v>
      </c>
      <c r="D28" s="64">
        <v>1</v>
      </c>
      <c r="E28" s="63" t="s">
        <v>338</v>
      </c>
      <c r="F28" s="100"/>
      <c r="G28" s="99" t="str">
        <f>IF(F28="","",IF(F28=S28,"正","誤"))</f>
        <v/>
      </c>
      <c r="S28" s="97">
        <v>2</v>
      </c>
    </row>
    <row r="29" spans="2:19" x14ac:dyDescent="0.15">
      <c r="B29" s="97"/>
      <c r="C29" s="98"/>
      <c r="D29" s="64">
        <v>2</v>
      </c>
      <c r="E29" s="63" t="s">
        <v>339</v>
      </c>
      <c r="F29" s="100"/>
      <c r="G29" s="99"/>
      <c r="S29" s="97"/>
    </row>
    <row r="30" spans="2:19" x14ac:dyDescent="0.15">
      <c r="B30" s="97"/>
      <c r="C30" s="98"/>
      <c r="D30" s="64">
        <v>3</v>
      </c>
      <c r="E30" s="63" t="s">
        <v>340</v>
      </c>
      <c r="F30" s="100"/>
      <c r="G30" s="99"/>
      <c r="S30" s="97"/>
    </row>
    <row r="31" spans="2:19" x14ac:dyDescent="0.15">
      <c r="B31" s="97">
        <v>9</v>
      </c>
      <c r="C31" s="98" t="s">
        <v>256</v>
      </c>
      <c r="D31" s="64">
        <v>1</v>
      </c>
      <c r="E31" s="63" t="s">
        <v>341</v>
      </c>
      <c r="F31" s="100"/>
      <c r="G31" s="99" t="str">
        <f>IF(F31="","",IF(F31=S31,"正","誤"))</f>
        <v/>
      </c>
      <c r="S31" s="97">
        <v>1</v>
      </c>
    </row>
    <row r="32" spans="2:19" x14ac:dyDescent="0.15">
      <c r="B32" s="97"/>
      <c r="C32" s="98"/>
      <c r="D32" s="64">
        <v>2</v>
      </c>
      <c r="E32" s="63" t="s">
        <v>342</v>
      </c>
      <c r="F32" s="100"/>
      <c r="G32" s="99"/>
      <c r="S32" s="97"/>
    </row>
    <row r="33" spans="2:19" x14ac:dyDescent="0.15">
      <c r="B33" s="97"/>
      <c r="C33" s="98"/>
      <c r="D33" s="64">
        <v>3</v>
      </c>
      <c r="E33" s="63" t="s">
        <v>343</v>
      </c>
      <c r="F33" s="100"/>
      <c r="G33" s="99"/>
      <c r="S33" s="97"/>
    </row>
    <row r="34" spans="2:19" x14ac:dyDescent="0.15">
      <c r="B34" s="97">
        <v>10</v>
      </c>
      <c r="C34" s="98" t="s">
        <v>257</v>
      </c>
      <c r="D34" s="64">
        <v>1</v>
      </c>
      <c r="E34" s="63" t="s">
        <v>344</v>
      </c>
      <c r="F34" s="100"/>
      <c r="G34" s="99" t="str">
        <f>IF(F34="","",IF(F34=S34,"正","誤"))</f>
        <v/>
      </c>
      <c r="S34" s="97">
        <v>3</v>
      </c>
    </row>
    <row r="35" spans="2:19" x14ac:dyDescent="0.15">
      <c r="B35" s="97"/>
      <c r="C35" s="98"/>
      <c r="D35" s="64">
        <v>2</v>
      </c>
      <c r="E35" s="63" t="s">
        <v>345</v>
      </c>
      <c r="F35" s="100"/>
      <c r="G35" s="99"/>
      <c r="S35" s="97"/>
    </row>
    <row r="36" spans="2:19" x14ac:dyDescent="0.15">
      <c r="B36" s="97"/>
      <c r="C36" s="98"/>
      <c r="D36" s="64">
        <v>3</v>
      </c>
      <c r="E36" s="63" t="s">
        <v>346</v>
      </c>
      <c r="F36" s="100"/>
      <c r="G36" s="99"/>
      <c r="S36" s="97"/>
    </row>
    <row r="37" spans="2:19" x14ac:dyDescent="0.15">
      <c r="B37" s="97">
        <v>11</v>
      </c>
      <c r="C37" s="98" t="s">
        <v>258</v>
      </c>
      <c r="D37" s="64">
        <v>1</v>
      </c>
      <c r="E37" s="63" t="s">
        <v>259</v>
      </c>
      <c r="F37" s="100"/>
      <c r="G37" s="99" t="str">
        <f>IF(F37="","",IF(F37=S37,"正","誤"))</f>
        <v/>
      </c>
      <c r="S37" s="97">
        <v>2</v>
      </c>
    </row>
    <row r="38" spans="2:19" x14ac:dyDescent="0.15">
      <c r="B38" s="97"/>
      <c r="C38" s="98"/>
      <c r="D38" s="64">
        <v>2</v>
      </c>
      <c r="E38" s="63" t="s">
        <v>260</v>
      </c>
      <c r="F38" s="100"/>
      <c r="G38" s="99"/>
      <c r="S38" s="97"/>
    </row>
    <row r="39" spans="2:19" x14ac:dyDescent="0.15">
      <c r="B39" s="97"/>
      <c r="C39" s="98"/>
      <c r="D39" s="64">
        <v>3</v>
      </c>
      <c r="E39" s="63" t="s">
        <v>261</v>
      </c>
      <c r="F39" s="100"/>
      <c r="G39" s="99"/>
      <c r="S39" s="97"/>
    </row>
    <row r="40" spans="2:19" x14ac:dyDescent="0.15">
      <c r="B40" s="97">
        <v>12</v>
      </c>
      <c r="C40" s="98" t="s">
        <v>262</v>
      </c>
      <c r="D40" s="64">
        <v>1</v>
      </c>
      <c r="E40" s="63" t="s">
        <v>347</v>
      </c>
      <c r="F40" s="100"/>
      <c r="G40" s="99" t="str">
        <f>IF(F40="","",IF(F40=S40,"正","誤"))</f>
        <v/>
      </c>
      <c r="S40" s="97">
        <v>3</v>
      </c>
    </row>
    <row r="41" spans="2:19" x14ac:dyDescent="0.15">
      <c r="B41" s="97"/>
      <c r="C41" s="98"/>
      <c r="D41" s="64">
        <v>2</v>
      </c>
      <c r="E41" s="63" t="s">
        <v>348</v>
      </c>
      <c r="F41" s="100"/>
      <c r="G41" s="99"/>
      <c r="S41" s="97"/>
    </row>
    <row r="42" spans="2:19" x14ac:dyDescent="0.15">
      <c r="B42" s="97"/>
      <c r="C42" s="98"/>
      <c r="D42" s="64">
        <v>3</v>
      </c>
      <c r="E42" s="63" t="s">
        <v>349</v>
      </c>
      <c r="F42" s="100"/>
      <c r="G42" s="99"/>
      <c r="S42" s="97"/>
    </row>
    <row r="43" spans="2:19" x14ac:dyDescent="0.15">
      <c r="B43" s="97">
        <v>13</v>
      </c>
      <c r="C43" s="98" t="s">
        <v>263</v>
      </c>
      <c r="D43" s="64">
        <v>1</v>
      </c>
      <c r="E43" s="63" t="s">
        <v>264</v>
      </c>
      <c r="F43" s="100"/>
      <c r="G43" s="99" t="str">
        <f>IF(F43="","",IF(F43=S43,"正","誤"))</f>
        <v/>
      </c>
      <c r="S43" s="97">
        <v>2</v>
      </c>
    </row>
    <row r="44" spans="2:19" x14ac:dyDescent="0.15">
      <c r="B44" s="97"/>
      <c r="C44" s="98"/>
      <c r="D44" s="64">
        <v>2</v>
      </c>
      <c r="E44" s="63" t="s">
        <v>265</v>
      </c>
      <c r="F44" s="100"/>
      <c r="G44" s="99"/>
      <c r="S44" s="97"/>
    </row>
    <row r="45" spans="2:19" x14ac:dyDescent="0.15">
      <c r="B45" s="97"/>
      <c r="C45" s="98"/>
      <c r="D45" s="64">
        <v>3</v>
      </c>
      <c r="E45" s="63" t="s">
        <v>266</v>
      </c>
      <c r="F45" s="100"/>
      <c r="G45" s="99"/>
      <c r="S45" s="97"/>
    </row>
    <row r="46" spans="2:19" x14ac:dyDescent="0.15">
      <c r="B46" s="97">
        <v>14</v>
      </c>
      <c r="C46" s="98" t="s">
        <v>267</v>
      </c>
      <c r="D46" s="64">
        <v>1</v>
      </c>
      <c r="E46" s="63" t="s">
        <v>268</v>
      </c>
      <c r="F46" s="100"/>
      <c r="G46" s="99" t="str">
        <f>IF(F46="","",IF(F46=S46,"正","誤"))</f>
        <v/>
      </c>
      <c r="S46" s="97">
        <v>1</v>
      </c>
    </row>
    <row r="47" spans="2:19" x14ac:dyDescent="0.15">
      <c r="B47" s="97"/>
      <c r="C47" s="98"/>
      <c r="D47" s="64">
        <v>2</v>
      </c>
      <c r="E47" s="63" t="s">
        <v>269</v>
      </c>
      <c r="F47" s="100"/>
      <c r="G47" s="99"/>
      <c r="S47" s="97"/>
    </row>
    <row r="48" spans="2:19" x14ac:dyDescent="0.15">
      <c r="B48" s="97"/>
      <c r="C48" s="98"/>
      <c r="D48" s="64">
        <v>3</v>
      </c>
      <c r="E48" s="63" t="s">
        <v>270</v>
      </c>
      <c r="F48" s="100"/>
      <c r="G48" s="99"/>
      <c r="S48" s="97"/>
    </row>
    <row r="49" spans="2:19" x14ac:dyDescent="0.15">
      <c r="B49" s="97">
        <v>15</v>
      </c>
      <c r="C49" s="98" t="s">
        <v>271</v>
      </c>
      <c r="D49" s="64">
        <v>1</v>
      </c>
      <c r="E49" s="63" t="s">
        <v>350</v>
      </c>
      <c r="F49" s="100"/>
      <c r="G49" s="99" t="str">
        <f>IF(F49="","",IF(F49=S49,"正","誤"))</f>
        <v/>
      </c>
      <c r="S49" s="97">
        <v>2</v>
      </c>
    </row>
    <row r="50" spans="2:19" x14ac:dyDescent="0.15">
      <c r="B50" s="97"/>
      <c r="C50" s="98"/>
      <c r="D50" s="64">
        <v>2</v>
      </c>
      <c r="E50" s="63" t="s">
        <v>351</v>
      </c>
      <c r="F50" s="100"/>
      <c r="G50" s="99"/>
      <c r="S50" s="97"/>
    </row>
    <row r="51" spans="2:19" x14ac:dyDescent="0.15">
      <c r="B51" s="97"/>
      <c r="C51" s="98"/>
      <c r="D51" s="64">
        <v>3</v>
      </c>
      <c r="E51" s="63" t="s">
        <v>352</v>
      </c>
      <c r="F51" s="100"/>
      <c r="G51" s="99"/>
      <c r="S51" s="97"/>
    </row>
    <row r="52" spans="2:19" x14ac:dyDescent="0.15">
      <c r="B52" s="97">
        <v>16</v>
      </c>
      <c r="C52" s="98" t="s">
        <v>272</v>
      </c>
      <c r="D52" s="64">
        <v>1</v>
      </c>
      <c r="E52" s="63" t="s">
        <v>353</v>
      </c>
      <c r="F52" s="100"/>
      <c r="G52" s="99" t="str">
        <f>IF(F52="","",IF(F52=S52,"正","誤"))</f>
        <v/>
      </c>
      <c r="S52" s="97">
        <v>2</v>
      </c>
    </row>
    <row r="53" spans="2:19" x14ac:dyDescent="0.15">
      <c r="B53" s="97"/>
      <c r="C53" s="98"/>
      <c r="D53" s="64">
        <v>2</v>
      </c>
      <c r="E53" s="63" t="s">
        <v>273</v>
      </c>
      <c r="F53" s="100"/>
      <c r="G53" s="99"/>
      <c r="S53" s="97"/>
    </row>
    <row r="54" spans="2:19" x14ac:dyDescent="0.15">
      <c r="B54" s="97"/>
      <c r="C54" s="98"/>
      <c r="D54" s="64">
        <v>3</v>
      </c>
      <c r="E54" s="63" t="s">
        <v>274</v>
      </c>
      <c r="F54" s="100"/>
      <c r="G54" s="99"/>
      <c r="S54" s="97"/>
    </row>
    <row r="55" spans="2:19" x14ac:dyDescent="0.15">
      <c r="B55" s="97">
        <v>17</v>
      </c>
      <c r="C55" s="98" t="s">
        <v>275</v>
      </c>
      <c r="D55" s="64">
        <v>1</v>
      </c>
      <c r="E55" s="63" t="s">
        <v>276</v>
      </c>
      <c r="F55" s="100"/>
      <c r="G55" s="99" t="str">
        <f>IF(F55="","",IF(F55=S55,"正","誤"))</f>
        <v/>
      </c>
      <c r="S55" s="97">
        <v>2</v>
      </c>
    </row>
    <row r="56" spans="2:19" x14ac:dyDescent="0.15">
      <c r="B56" s="97"/>
      <c r="C56" s="98"/>
      <c r="D56" s="64">
        <v>2</v>
      </c>
      <c r="E56" s="63" t="s">
        <v>277</v>
      </c>
      <c r="F56" s="100"/>
      <c r="G56" s="99"/>
      <c r="S56" s="97"/>
    </row>
    <row r="57" spans="2:19" x14ac:dyDescent="0.15">
      <c r="B57" s="97"/>
      <c r="C57" s="98"/>
      <c r="D57" s="64">
        <v>3</v>
      </c>
      <c r="E57" s="63" t="s">
        <v>278</v>
      </c>
      <c r="F57" s="100"/>
      <c r="G57" s="99"/>
      <c r="S57" s="97"/>
    </row>
    <row r="58" spans="2:19" x14ac:dyDescent="0.15">
      <c r="B58" s="97">
        <v>18</v>
      </c>
      <c r="C58" s="98" t="s">
        <v>279</v>
      </c>
      <c r="D58" s="64">
        <v>1</v>
      </c>
      <c r="E58" s="63" t="s">
        <v>280</v>
      </c>
      <c r="F58" s="100"/>
      <c r="G58" s="99" t="str">
        <f>IF(F58="","",IF(F58=S58,"正","誤"))</f>
        <v/>
      </c>
      <c r="S58" s="97">
        <v>1</v>
      </c>
    </row>
    <row r="59" spans="2:19" x14ac:dyDescent="0.15">
      <c r="B59" s="97"/>
      <c r="C59" s="98"/>
      <c r="D59" s="64">
        <v>2</v>
      </c>
      <c r="E59" s="63" t="s">
        <v>281</v>
      </c>
      <c r="F59" s="100"/>
      <c r="G59" s="99"/>
      <c r="S59" s="97"/>
    </row>
    <row r="60" spans="2:19" x14ac:dyDescent="0.15">
      <c r="B60" s="97"/>
      <c r="C60" s="98"/>
      <c r="D60" s="64">
        <v>3</v>
      </c>
      <c r="E60" s="63" t="s">
        <v>282</v>
      </c>
      <c r="F60" s="100"/>
      <c r="G60" s="99"/>
      <c r="S60" s="97"/>
    </row>
    <row r="61" spans="2:19" x14ac:dyDescent="0.15">
      <c r="B61" s="97">
        <v>19</v>
      </c>
      <c r="C61" s="98" t="s">
        <v>283</v>
      </c>
      <c r="D61" s="64">
        <v>1</v>
      </c>
      <c r="E61" s="63" t="s">
        <v>284</v>
      </c>
      <c r="F61" s="100"/>
      <c r="G61" s="99" t="str">
        <f>IF(F61="","",IF(F61=S61,"正","誤"))</f>
        <v/>
      </c>
      <c r="S61" s="97">
        <v>1</v>
      </c>
    </row>
    <row r="62" spans="2:19" x14ac:dyDescent="0.15">
      <c r="B62" s="97"/>
      <c r="C62" s="98"/>
      <c r="D62" s="64">
        <v>2</v>
      </c>
      <c r="E62" s="63" t="s">
        <v>285</v>
      </c>
      <c r="F62" s="100"/>
      <c r="G62" s="99"/>
      <c r="S62" s="97"/>
    </row>
    <row r="63" spans="2:19" x14ac:dyDescent="0.15">
      <c r="B63" s="97"/>
      <c r="C63" s="98"/>
      <c r="D63" s="64">
        <v>3</v>
      </c>
      <c r="E63" s="63" t="s">
        <v>286</v>
      </c>
      <c r="F63" s="100"/>
      <c r="G63" s="99"/>
      <c r="S63" s="97"/>
    </row>
    <row r="64" spans="2:19" x14ac:dyDescent="0.15">
      <c r="B64" s="97">
        <v>20</v>
      </c>
      <c r="C64" s="98" t="s">
        <v>287</v>
      </c>
      <c r="D64" s="64">
        <v>1</v>
      </c>
      <c r="E64" s="63" t="s">
        <v>288</v>
      </c>
      <c r="F64" s="100"/>
      <c r="G64" s="99" t="str">
        <f>IF(F64="","",IF(F64=S64,"正","誤"))</f>
        <v/>
      </c>
      <c r="S64" s="97">
        <v>1</v>
      </c>
    </row>
    <row r="65" spans="2:19" x14ac:dyDescent="0.15">
      <c r="B65" s="97"/>
      <c r="C65" s="98"/>
      <c r="D65" s="64">
        <v>2</v>
      </c>
      <c r="E65" s="63" t="s">
        <v>289</v>
      </c>
      <c r="F65" s="100"/>
      <c r="G65" s="99"/>
      <c r="S65" s="97"/>
    </row>
    <row r="66" spans="2:19" ht="27" x14ac:dyDescent="0.15">
      <c r="B66" s="97"/>
      <c r="C66" s="98"/>
      <c r="D66" s="64">
        <v>3</v>
      </c>
      <c r="E66" s="63" t="s">
        <v>290</v>
      </c>
      <c r="F66" s="100"/>
      <c r="G66" s="99"/>
      <c r="S66" s="97"/>
    </row>
    <row r="67" spans="2:19" x14ac:dyDescent="0.15">
      <c r="B67" s="97">
        <v>21</v>
      </c>
      <c r="C67" s="98" t="s">
        <v>291</v>
      </c>
      <c r="D67" s="64">
        <v>1</v>
      </c>
      <c r="E67" s="63" t="s">
        <v>292</v>
      </c>
      <c r="F67" s="100"/>
      <c r="G67" s="99" t="str">
        <f>IF(F67="","",IF(F67=S67,"正","誤"))</f>
        <v/>
      </c>
      <c r="S67" s="97">
        <v>1</v>
      </c>
    </row>
    <row r="68" spans="2:19" x14ac:dyDescent="0.15">
      <c r="B68" s="97"/>
      <c r="C68" s="98"/>
      <c r="D68" s="64">
        <v>2</v>
      </c>
      <c r="E68" s="63" t="s">
        <v>293</v>
      </c>
      <c r="F68" s="100"/>
      <c r="G68" s="99"/>
      <c r="S68" s="97"/>
    </row>
    <row r="69" spans="2:19" x14ac:dyDescent="0.15">
      <c r="B69" s="97"/>
      <c r="C69" s="98"/>
      <c r="D69" s="64">
        <v>3</v>
      </c>
      <c r="E69" s="63" t="s">
        <v>294</v>
      </c>
      <c r="F69" s="100"/>
      <c r="G69" s="99"/>
      <c r="S69" s="97"/>
    </row>
    <row r="70" spans="2:19" x14ac:dyDescent="0.15">
      <c r="B70" s="97">
        <v>22</v>
      </c>
      <c r="C70" s="98" t="s">
        <v>295</v>
      </c>
      <c r="D70" s="64">
        <v>1</v>
      </c>
      <c r="E70" s="63" t="s">
        <v>296</v>
      </c>
      <c r="F70" s="100"/>
      <c r="G70" s="99" t="str">
        <f>IF(F70="","",IF(F70=S70,"正","誤"))</f>
        <v/>
      </c>
      <c r="S70" s="97">
        <v>2</v>
      </c>
    </row>
    <row r="71" spans="2:19" x14ac:dyDescent="0.15">
      <c r="B71" s="97"/>
      <c r="C71" s="98"/>
      <c r="D71" s="64">
        <v>2</v>
      </c>
      <c r="E71" s="63" t="s">
        <v>297</v>
      </c>
      <c r="F71" s="100"/>
      <c r="G71" s="99"/>
      <c r="S71" s="97"/>
    </row>
    <row r="72" spans="2:19" x14ac:dyDescent="0.15">
      <c r="B72" s="97"/>
      <c r="C72" s="98"/>
      <c r="D72" s="64">
        <v>3</v>
      </c>
      <c r="E72" s="63" t="s">
        <v>298</v>
      </c>
      <c r="F72" s="100"/>
      <c r="G72" s="99"/>
      <c r="S72" s="97"/>
    </row>
    <row r="73" spans="2:19" x14ac:dyDescent="0.15">
      <c r="B73" s="97">
        <v>23</v>
      </c>
      <c r="C73" s="98" t="s">
        <v>299</v>
      </c>
      <c r="D73" s="64">
        <v>1</v>
      </c>
      <c r="E73" s="63" t="s">
        <v>300</v>
      </c>
      <c r="F73" s="100"/>
      <c r="G73" s="99" t="str">
        <f>IF(F73="","",IF(F73=S73,"正","誤"))</f>
        <v/>
      </c>
      <c r="S73" s="97">
        <v>3</v>
      </c>
    </row>
    <row r="74" spans="2:19" x14ac:dyDescent="0.15">
      <c r="B74" s="97"/>
      <c r="C74" s="98"/>
      <c r="D74" s="64">
        <v>2</v>
      </c>
      <c r="E74" s="63" t="s">
        <v>301</v>
      </c>
      <c r="F74" s="100"/>
      <c r="G74" s="99"/>
      <c r="S74" s="97"/>
    </row>
    <row r="75" spans="2:19" x14ac:dyDescent="0.15">
      <c r="B75" s="97"/>
      <c r="C75" s="98"/>
      <c r="D75" s="64">
        <v>3</v>
      </c>
      <c r="E75" s="63" t="s">
        <v>302</v>
      </c>
      <c r="F75" s="100"/>
      <c r="G75" s="99"/>
      <c r="S75" s="97"/>
    </row>
    <row r="76" spans="2:19" x14ac:dyDescent="0.15">
      <c r="B76" s="97">
        <v>24</v>
      </c>
      <c r="C76" s="98" t="s">
        <v>303</v>
      </c>
      <c r="D76" s="64">
        <v>1</v>
      </c>
      <c r="E76" s="63" t="s">
        <v>304</v>
      </c>
      <c r="F76" s="100"/>
      <c r="G76" s="99" t="str">
        <f>IF(F76="","",IF(F76=S76,"正","誤"))</f>
        <v/>
      </c>
      <c r="S76" s="97">
        <v>1</v>
      </c>
    </row>
    <row r="77" spans="2:19" x14ac:dyDescent="0.15">
      <c r="B77" s="97"/>
      <c r="C77" s="98"/>
      <c r="D77" s="64">
        <v>2</v>
      </c>
      <c r="E77" s="63" t="s">
        <v>305</v>
      </c>
      <c r="F77" s="100"/>
      <c r="G77" s="99"/>
      <c r="S77" s="97"/>
    </row>
    <row r="78" spans="2:19" x14ac:dyDescent="0.15">
      <c r="B78" s="97"/>
      <c r="C78" s="98"/>
      <c r="D78" s="64">
        <v>3</v>
      </c>
      <c r="E78" s="63" t="s">
        <v>306</v>
      </c>
      <c r="F78" s="100"/>
      <c r="G78" s="99"/>
      <c r="S78" s="97"/>
    </row>
    <row r="79" spans="2:19" x14ac:dyDescent="0.15">
      <c r="B79" s="97">
        <v>25</v>
      </c>
      <c r="C79" s="98" t="s">
        <v>307</v>
      </c>
      <c r="D79" s="64">
        <v>1</v>
      </c>
      <c r="E79" s="63" t="s">
        <v>308</v>
      </c>
      <c r="F79" s="100"/>
      <c r="G79" s="99" t="str">
        <f>IF(F79="","",IF(F79=S79,"正","誤"))</f>
        <v/>
      </c>
      <c r="S79" s="97">
        <v>1</v>
      </c>
    </row>
    <row r="80" spans="2:19" x14ac:dyDescent="0.15">
      <c r="B80" s="97"/>
      <c r="C80" s="98"/>
      <c r="D80" s="64">
        <v>2</v>
      </c>
      <c r="E80" s="63" t="s">
        <v>309</v>
      </c>
      <c r="F80" s="100"/>
      <c r="G80" s="99"/>
      <c r="S80" s="97"/>
    </row>
    <row r="81" spans="2:19" x14ac:dyDescent="0.15">
      <c r="B81" s="97"/>
      <c r="C81" s="98"/>
      <c r="D81" s="64">
        <v>3</v>
      </c>
      <c r="E81" s="63" t="s">
        <v>310</v>
      </c>
      <c r="F81" s="100"/>
      <c r="G81" s="99"/>
      <c r="S81" s="97"/>
    </row>
    <row r="82" spans="2:19" x14ac:dyDescent="0.15">
      <c r="B82" s="97">
        <v>26</v>
      </c>
      <c r="C82" s="98" t="s">
        <v>311</v>
      </c>
      <c r="D82" s="64">
        <v>1</v>
      </c>
      <c r="E82" s="63" t="s">
        <v>312</v>
      </c>
      <c r="F82" s="100"/>
      <c r="G82" s="99" t="str">
        <f>IF(F82="","",IF(F82=S82,"正","誤"))</f>
        <v/>
      </c>
      <c r="S82" s="97">
        <v>1</v>
      </c>
    </row>
    <row r="83" spans="2:19" x14ac:dyDescent="0.15">
      <c r="B83" s="97"/>
      <c r="C83" s="98"/>
      <c r="D83" s="64">
        <v>2</v>
      </c>
      <c r="E83" s="63" t="s">
        <v>313</v>
      </c>
      <c r="F83" s="100"/>
      <c r="G83" s="99"/>
      <c r="S83" s="97"/>
    </row>
    <row r="84" spans="2:19" x14ac:dyDescent="0.15">
      <c r="B84" s="97"/>
      <c r="C84" s="98"/>
      <c r="D84" s="64">
        <v>3</v>
      </c>
      <c r="E84" s="63" t="s">
        <v>314</v>
      </c>
      <c r="F84" s="100"/>
      <c r="G84" s="99"/>
      <c r="S84" s="97"/>
    </row>
    <row r="85" spans="2:19" x14ac:dyDescent="0.15">
      <c r="B85" s="97">
        <v>27</v>
      </c>
      <c r="C85" s="98" t="s">
        <v>315</v>
      </c>
      <c r="D85" s="64">
        <v>1</v>
      </c>
      <c r="E85" s="63" t="s">
        <v>316</v>
      </c>
      <c r="F85" s="100"/>
      <c r="G85" s="99" t="str">
        <f>IF(F85="","",IF(F85=S85,"正","誤"))</f>
        <v/>
      </c>
      <c r="S85" s="97">
        <v>3</v>
      </c>
    </row>
    <row r="86" spans="2:19" x14ac:dyDescent="0.15">
      <c r="B86" s="97"/>
      <c r="C86" s="98"/>
      <c r="D86" s="64">
        <v>2</v>
      </c>
      <c r="E86" s="63" t="s">
        <v>354</v>
      </c>
      <c r="F86" s="100"/>
      <c r="G86" s="99"/>
      <c r="S86" s="97"/>
    </row>
    <row r="87" spans="2:19" x14ac:dyDescent="0.15">
      <c r="B87" s="97"/>
      <c r="C87" s="98"/>
      <c r="D87" s="64">
        <v>3</v>
      </c>
      <c r="E87" s="63" t="s">
        <v>317</v>
      </c>
      <c r="F87" s="100"/>
      <c r="G87" s="99"/>
      <c r="S87" s="97"/>
    </row>
    <row r="88" spans="2:19" x14ac:dyDescent="0.15">
      <c r="B88" s="97">
        <v>28</v>
      </c>
      <c r="C88" s="98" t="s">
        <v>318</v>
      </c>
      <c r="D88" s="64">
        <v>1</v>
      </c>
      <c r="E88" s="63" t="s">
        <v>319</v>
      </c>
      <c r="F88" s="100"/>
      <c r="G88" s="99" t="str">
        <f>IF(F88="","",IF(F88=S88,"正","誤"))</f>
        <v/>
      </c>
      <c r="S88" s="97">
        <v>1</v>
      </c>
    </row>
    <row r="89" spans="2:19" x14ac:dyDescent="0.15">
      <c r="B89" s="97"/>
      <c r="C89" s="98"/>
      <c r="D89" s="64">
        <v>2</v>
      </c>
      <c r="E89" s="63" t="s">
        <v>355</v>
      </c>
      <c r="F89" s="100"/>
      <c r="G89" s="99"/>
      <c r="S89" s="97"/>
    </row>
    <row r="90" spans="2:19" x14ac:dyDescent="0.15">
      <c r="B90" s="97"/>
      <c r="C90" s="98"/>
      <c r="D90" s="64">
        <v>3</v>
      </c>
      <c r="E90" s="63" t="s">
        <v>356</v>
      </c>
      <c r="F90" s="100"/>
      <c r="G90" s="99"/>
      <c r="S90" s="97"/>
    </row>
    <row r="91" spans="2:19" x14ac:dyDescent="0.15">
      <c r="B91" s="97">
        <v>29</v>
      </c>
      <c r="C91" s="98" t="s">
        <v>320</v>
      </c>
      <c r="D91" s="64">
        <v>1</v>
      </c>
      <c r="E91" s="63" t="s">
        <v>321</v>
      </c>
      <c r="F91" s="100"/>
      <c r="G91" s="99" t="str">
        <f>IF(F91="","",IF(F91=S91,"正","誤"))</f>
        <v/>
      </c>
      <c r="S91" s="97">
        <v>1</v>
      </c>
    </row>
    <row r="92" spans="2:19" x14ac:dyDescent="0.15">
      <c r="B92" s="97"/>
      <c r="C92" s="98"/>
      <c r="D92" s="64">
        <v>2</v>
      </c>
      <c r="E92" s="63" t="s">
        <v>322</v>
      </c>
      <c r="F92" s="100"/>
      <c r="G92" s="99"/>
      <c r="S92" s="97"/>
    </row>
    <row r="93" spans="2:19" x14ac:dyDescent="0.15">
      <c r="B93" s="97"/>
      <c r="C93" s="98"/>
      <c r="D93" s="64">
        <v>3</v>
      </c>
      <c r="E93" s="63" t="s">
        <v>323</v>
      </c>
      <c r="F93" s="100"/>
      <c r="G93" s="99"/>
      <c r="S93" s="97"/>
    </row>
    <row r="94" spans="2:19" x14ac:dyDescent="0.15">
      <c r="B94" s="97">
        <v>30</v>
      </c>
      <c r="C94" s="98" t="s">
        <v>324</v>
      </c>
      <c r="D94" s="64">
        <v>1</v>
      </c>
      <c r="E94" s="63" t="s">
        <v>325</v>
      </c>
      <c r="F94" s="100"/>
      <c r="G94" s="99" t="str">
        <f>IF(F94="","",IF(F94=S94,"正","誤"))</f>
        <v/>
      </c>
      <c r="S94" s="97">
        <v>2</v>
      </c>
    </row>
    <row r="95" spans="2:19" x14ac:dyDescent="0.15">
      <c r="B95" s="97"/>
      <c r="C95" s="98"/>
      <c r="D95" s="64">
        <v>2</v>
      </c>
      <c r="E95" s="63" t="s">
        <v>326</v>
      </c>
      <c r="F95" s="100"/>
      <c r="G95" s="99"/>
      <c r="S95" s="97"/>
    </row>
    <row r="96" spans="2:19" x14ac:dyDescent="0.15">
      <c r="B96" s="97"/>
      <c r="C96" s="98"/>
      <c r="D96" s="64">
        <v>3</v>
      </c>
      <c r="E96" s="63" t="s">
        <v>327</v>
      </c>
      <c r="F96" s="100"/>
      <c r="G96" s="99"/>
      <c r="S96" s="97"/>
    </row>
    <row r="97" spans="2:7" x14ac:dyDescent="0.15">
      <c r="B97" s="65"/>
      <c r="C97" s="66"/>
      <c r="D97" s="66"/>
      <c r="E97" s="67"/>
      <c r="F97" s="65"/>
      <c r="G97" s="65"/>
    </row>
  </sheetData>
  <sheetProtection sheet="1"/>
  <mergeCells count="151">
    <mergeCell ref="S79:S81"/>
    <mergeCell ref="S82:S84"/>
    <mergeCell ref="S85:S87"/>
    <mergeCell ref="S88:S90"/>
    <mergeCell ref="S91:S93"/>
    <mergeCell ref="S94:S96"/>
    <mergeCell ref="S61:S63"/>
    <mergeCell ref="S64:S66"/>
    <mergeCell ref="S67:S69"/>
    <mergeCell ref="S70:S72"/>
    <mergeCell ref="S73:S75"/>
    <mergeCell ref="S76:S78"/>
    <mergeCell ref="S43:S45"/>
    <mergeCell ref="S46:S48"/>
    <mergeCell ref="S49:S51"/>
    <mergeCell ref="S52:S54"/>
    <mergeCell ref="S55:S57"/>
    <mergeCell ref="S58:S60"/>
    <mergeCell ref="S25:S27"/>
    <mergeCell ref="S28:S30"/>
    <mergeCell ref="S31:S33"/>
    <mergeCell ref="S34:S36"/>
    <mergeCell ref="S37:S39"/>
    <mergeCell ref="S40:S42"/>
    <mergeCell ref="S7:S9"/>
    <mergeCell ref="S10:S12"/>
    <mergeCell ref="S13:S15"/>
    <mergeCell ref="S16:S18"/>
    <mergeCell ref="S19:S21"/>
    <mergeCell ref="S22:S24"/>
    <mergeCell ref="B91:B93"/>
    <mergeCell ref="C91:C93"/>
    <mergeCell ref="G91:G93"/>
    <mergeCell ref="B79:B81"/>
    <mergeCell ref="C79:C81"/>
    <mergeCell ref="G79:G81"/>
    <mergeCell ref="B82:B84"/>
    <mergeCell ref="C82:C84"/>
    <mergeCell ref="G82:G84"/>
    <mergeCell ref="F79:F81"/>
    <mergeCell ref="F82:F84"/>
    <mergeCell ref="B73:B75"/>
    <mergeCell ref="C73:C75"/>
    <mergeCell ref="G73:G75"/>
    <mergeCell ref="B76:B78"/>
    <mergeCell ref="C76:C78"/>
    <mergeCell ref="G76:G78"/>
    <mergeCell ref="F73:F75"/>
    <mergeCell ref="B94:B96"/>
    <mergeCell ref="C94:C96"/>
    <mergeCell ref="G94:G96"/>
    <mergeCell ref="F91:F93"/>
    <mergeCell ref="F94:F96"/>
    <mergeCell ref="B85:B87"/>
    <mergeCell ref="C85:C87"/>
    <mergeCell ref="G85:G87"/>
    <mergeCell ref="B88:B90"/>
    <mergeCell ref="C88:C90"/>
    <mergeCell ref="G88:G90"/>
    <mergeCell ref="F85:F87"/>
    <mergeCell ref="F88:F90"/>
    <mergeCell ref="F76:F78"/>
    <mergeCell ref="B67:B69"/>
    <mergeCell ref="C67:C69"/>
    <mergeCell ref="G67:G69"/>
    <mergeCell ref="B70:B72"/>
    <mergeCell ref="C70:C72"/>
    <mergeCell ref="G70:G72"/>
    <mergeCell ref="F67:F69"/>
    <mergeCell ref="F70:F72"/>
    <mergeCell ref="B61:B63"/>
    <mergeCell ref="C61:C63"/>
    <mergeCell ref="G61:G63"/>
    <mergeCell ref="B64:B66"/>
    <mergeCell ref="C64:C66"/>
    <mergeCell ref="G64:G66"/>
    <mergeCell ref="F61:F63"/>
    <mergeCell ref="F64:F66"/>
    <mergeCell ref="B55:B57"/>
    <mergeCell ref="C55:C57"/>
    <mergeCell ref="G55:G57"/>
    <mergeCell ref="B58:B60"/>
    <mergeCell ref="C58:C60"/>
    <mergeCell ref="G58:G60"/>
    <mergeCell ref="F55:F57"/>
    <mergeCell ref="F58:F60"/>
    <mergeCell ref="B49:B51"/>
    <mergeCell ref="C49:C51"/>
    <mergeCell ref="G49:G51"/>
    <mergeCell ref="B52:B54"/>
    <mergeCell ref="C52:C54"/>
    <mergeCell ref="G52:G54"/>
    <mergeCell ref="F49:F51"/>
    <mergeCell ref="F52:F54"/>
    <mergeCell ref="B43:B45"/>
    <mergeCell ref="C43:C45"/>
    <mergeCell ref="G43:G45"/>
    <mergeCell ref="B46:B48"/>
    <mergeCell ref="C46:C48"/>
    <mergeCell ref="G46:G48"/>
    <mergeCell ref="F43:F45"/>
    <mergeCell ref="F46:F48"/>
    <mergeCell ref="B37:B39"/>
    <mergeCell ref="C37:C39"/>
    <mergeCell ref="G37:G39"/>
    <mergeCell ref="B40:B42"/>
    <mergeCell ref="C40:C42"/>
    <mergeCell ref="G40:G42"/>
    <mergeCell ref="F37:F39"/>
    <mergeCell ref="F40:F42"/>
    <mergeCell ref="B31:B33"/>
    <mergeCell ref="C31:C33"/>
    <mergeCell ref="G31:G33"/>
    <mergeCell ref="B34:B36"/>
    <mergeCell ref="C34:C36"/>
    <mergeCell ref="G34:G36"/>
    <mergeCell ref="F31:F33"/>
    <mergeCell ref="F34:F36"/>
    <mergeCell ref="B25:B27"/>
    <mergeCell ref="C25:C27"/>
    <mergeCell ref="G25:G27"/>
    <mergeCell ref="B28:B30"/>
    <mergeCell ref="C28:C30"/>
    <mergeCell ref="G28:G30"/>
    <mergeCell ref="F25:F27"/>
    <mergeCell ref="F28:F30"/>
    <mergeCell ref="B19:B21"/>
    <mergeCell ref="C19:C21"/>
    <mergeCell ref="G19:G21"/>
    <mergeCell ref="B22:B24"/>
    <mergeCell ref="C22:C24"/>
    <mergeCell ref="G22:G24"/>
    <mergeCell ref="F19:F21"/>
    <mergeCell ref="F22:F24"/>
    <mergeCell ref="B13:B15"/>
    <mergeCell ref="C13:C15"/>
    <mergeCell ref="G13:G15"/>
    <mergeCell ref="B16:B18"/>
    <mergeCell ref="C16:C18"/>
    <mergeCell ref="G16:G18"/>
    <mergeCell ref="F13:F15"/>
    <mergeCell ref="F16:F18"/>
    <mergeCell ref="D6:E6"/>
    <mergeCell ref="B7:B9"/>
    <mergeCell ref="C7:C9"/>
    <mergeCell ref="G7:G9"/>
    <mergeCell ref="B10:B12"/>
    <mergeCell ref="C10:C12"/>
    <mergeCell ref="G10:G12"/>
    <mergeCell ref="F7:F9"/>
    <mergeCell ref="F10:F12"/>
  </mergeCells>
  <phoneticPr fontId="2"/>
  <dataValidations count="1">
    <dataValidation imeMode="off" allowBlank="1" showInputMessage="1" showErrorMessage="1" sqref="F7:F96" xr:uid="{00000000-0002-0000-1D00-000000000000}"/>
  </dataValidations>
  <pageMargins left="0.75" right="0.75" top="1" bottom="1" header="0.51200000000000001" footer="0.51200000000000001"/>
  <pageSetup paperSize="9" orientation="portrait" verticalDpi="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C11:C57"/>
  <sheetViews>
    <sheetView showGridLines="0" workbookViewId="0"/>
  </sheetViews>
  <sheetFormatPr defaultRowHeight="13.5" x14ac:dyDescent="0.15"/>
  <sheetData>
    <row r="11" spans="3:3" x14ac:dyDescent="0.15">
      <c r="C11" t="s">
        <v>453</v>
      </c>
    </row>
    <row r="13" spans="3:3" x14ac:dyDescent="0.15">
      <c r="C13" t="s">
        <v>415</v>
      </c>
    </row>
    <row r="14" spans="3:3" x14ac:dyDescent="0.15">
      <c r="C14" t="s">
        <v>416</v>
      </c>
    </row>
    <row r="16" spans="3:3" x14ac:dyDescent="0.15">
      <c r="C16" t="s">
        <v>417</v>
      </c>
    </row>
    <row r="17" spans="3:3" x14ac:dyDescent="0.15">
      <c r="C17" t="s">
        <v>418</v>
      </c>
    </row>
    <row r="19" spans="3:3" x14ac:dyDescent="0.15">
      <c r="C19" t="s">
        <v>419</v>
      </c>
    </row>
    <row r="20" spans="3:3" x14ac:dyDescent="0.15">
      <c r="C20" t="s">
        <v>426</v>
      </c>
    </row>
    <row r="22" spans="3:3" x14ac:dyDescent="0.15">
      <c r="C22" t="s">
        <v>420</v>
      </c>
    </row>
    <row r="24" spans="3:3" x14ac:dyDescent="0.15">
      <c r="C24" t="s">
        <v>421</v>
      </c>
    </row>
    <row r="26" spans="3:3" x14ac:dyDescent="0.15">
      <c r="C26" t="s">
        <v>422</v>
      </c>
    </row>
    <row r="27" spans="3:3" x14ac:dyDescent="0.15">
      <c r="C27" t="s">
        <v>423</v>
      </c>
    </row>
    <row r="29" spans="3:3" x14ac:dyDescent="0.15">
      <c r="C29" t="s">
        <v>447</v>
      </c>
    </row>
    <row r="30" spans="3:3" x14ac:dyDescent="0.15">
      <c r="C30" t="s">
        <v>424</v>
      </c>
    </row>
    <row r="31" spans="3:3" x14ac:dyDescent="0.15">
      <c r="C31" t="s">
        <v>425</v>
      </c>
    </row>
    <row r="33" spans="3:3" x14ac:dyDescent="0.15">
      <c r="C33" t="s">
        <v>431</v>
      </c>
    </row>
    <row r="34" spans="3:3" x14ac:dyDescent="0.15">
      <c r="C34" t="s">
        <v>427</v>
      </c>
    </row>
    <row r="35" spans="3:3" x14ac:dyDescent="0.15">
      <c r="C35" t="s">
        <v>428</v>
      </c>
    </row>
    <row r="36" spans="3:3" x14ac:dyDescent="0.15">
      <c r="C36" t="s">
        <v>429</v>
      </c>
    </row>
    <row r="37" spans="3:3" x14ac:dyDescent="0.15">
      <c r="C37" t="s">
        <v>430</v>
      </c>
    </row>
    <row r="39" spans="3:3" x14ac:dyDescent="0.15">
      <c r="C39" t="s">
        <v>432</v>
      </c>
    </row>
    <row r="40" spans="3:3" x14ac:dyDescent="0.15">
      <c r="C40" t="s">
        <v>433</v>
      </c>
    </row>
    <row r="41" spans="3:3" x14ac:dyDescent="0.15">
      <c r="C41" t="s">
        <v>434</v>
      </c>
    </row>
    <row r="42" spans="3:3" x14ac:dyDescent="0.15">
      <c r="C42" t="s">
        <v>435</v>
      </c>
    </row>
    <row r="43" spans="3:3" x14ac:dyDescent="0.15">
      <c r="C43" t="s">
        <v>436</v>
      </c>
    </row>
    <row r="45" spans="3:3" x14ac:dyDescent="0.15">
      <c r="C45" t="s">
        <v>437</v>
      </c>
    </row>
    <row r="46" spans="3:3" x14ac:dyDescent="0.15">
      <c r="C46" t="s">
        <v>438</v>
      </c>
    </row>
    <row r="48" spans="3:3" x14ac:dyDescent="0.15">
      <c r="C48" t="s">
        <v>439</v>
      </c>
    </row>
    <row r="49" spans="3:3" x14ac:dyDescent="0.15">
      <c r="C49" t="s">
        <v>440</v>
      </c>
    </row>
    <row r="50" spans="3:3" x14ac:dyDescent="0.15">
      <c r="C50" t="s">
        <v>441</v>
      </c>
    </row>
    <row r="52" spans="3:3" x14ac:dyDescent="0.15">
      <c r="C52" t="s">
        <v>442</v>
      </c>
    </row>
    <row r="53" spans="3:3" x14ac:dyDescent="0.15">
      <c r="C53" t="s">
        <v>443</v>
      </c>
    </row>
    <row r="55" spans="3:3" x14ac:dyDescent="0.15">
      <c r="C55" t="s">
        <v>454</v>
      </c>
    </row>
    <row r="56" spans="3:3" x14ac:dyDescent="0.15">
      <c r="C56" t="s">
        <v>444</v>
      </c>
    </row>
    <row r="57" spans="3:3" x14ac:dyDescent="0.15">
      <c r="C57" t="s">
        <v>445</v>
      </c>
    </row>
  </sheetData>
  <phoneticPr fontId="2"/>
  <pageMargins left="0.75" right="0.75" top="1" bottom="1" header="0.51200000000000001" footer="0.51200000000000001"/>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G24"/>
  <sheetViews>
    <sheetView zoomScale="130" zoomScaleNormal="130" workbookViewId="0"/>
  </sheetViews>
  <sheetFormatPr defaultRowHeight="13.5" x14ac:dyDescent="0.15"/>
  <sheetData>
    <row r="3" spans="2:7" x14ac:dyDescent="0.15">
      <c r="B3" t="s">
        <v>378</v>
      </c>
    </row>
    <row r="4" spans="2:7" x14ac:dyDescent="0.15">
      <c r="B4" t="s">
        <v>379</v>
      </c>
    </row>
    <row r="12" spans="2:7" x14ac:dyDescent="0.15">
      <c r="B12" s="3" t="s">
        <v>1</v>
      </c>
      <c r="G12" s="4" t="s">
        <v>382</v>
      </c>
    </row>
    <row r="14" spans="2:7" x14ac:dyDescent="0.15">
      <c r="B14" t="s">
        <v>414</v>
      </c>
    </row>
    <row r="20" spans="2:3" x14ac:dyDescent="0.15">
      <c r="B20" t="s">
        <v>372</v>
      </c>
    </row>
    <row r="21" spans="2:3" x14ac:dyDescent="0.15">
      <c r="B21">
        <v>1</v>
      </c>
      <c r="C21" t="s">
        <v>380</v>
      </c>
    </row>
    <row r="22" spans="2:3" x14ac:dyDescent="0.15">
      <c r="B22">
        <v>2</v>
      </c>
      <c r="C22" t="s">
        <v>369</v>
      </c>
    </row>
    <row r="23" spans="2:3" x14ac:dyDescent="0.15">
      <c r="B23">
        <v>3</v>
      </c>
      <c r="C23" t="s">
        <v>381</v>
      </c>
    </row>
    <row r="24" spans="2:3" x14ac:dyDescent="0.15">
      <c r="B24">
        <v>4</v>
      </c>
      <c r="C24" t="s">
        <v>383</v>
      </c>
    </row>
  </sheetData>
  <phoneticPr fontId="2"/>
  <pageMargins left="0.75" right="0.75" top="1" bottom="1" header="0.51200000000000001" footer="0.51200000000000001"/>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C20"/>
  <sheetViews>
    <sheetView zoomScale="130" zoomScaleNormal="130" workbookViewId="0"/>
  </sheetViews>
  <sheetFormatPr defaultRowHeight="13.5" x14ac:dyDescent="0.15"/>
  <sheetData>
    <row r="3" spans="2:3" x14ac:dyDescent="0.15">
      <c r="B3" t="s">
        <v>7</v>
      </c>
    </row>
    <row r="4" spans="2:3" x14ac:dyDescent="0.15">
      <c r="B4" t="s">
        <v>8</v>
      </c>
    </row>
    <row r="6" spans="2:3" x14ac:dyDescent="0.15">
      <c r="B6" s="5"/>
      <c r="C6" s="5" t="s">
        <v>11</v>
      </c>
    </row>
    <row r="7" spans="2:3" x14ac:dyDescent="0.15">
      <c r="B7" s="5" t="s">
        <v>9</v>
      </c>
      <c r="C7" s="5">
        <v>200</v>
      </c>
    </row>
    <row r="8" spans="2:3" x14ac:dyDescent="0.15">
      <c r="B8" s="5" t="s">
        <v>10</v>
      </c>
      <c r="C8" s="5">
        <v>300</v>
      </c>
    </row>
    <row r="9" spans="2:3" x14ac:dyDescent="0.15">
      <c r="B9" s="5" t="s">
        <v>12</v>
      </c>
      <c r="C9" s="6">
        <f>C7+C8</f>
        <v>500</v>
      </c>
    </row>
    <row r="18" spans="2:3" x14ac:dyDescent="0.15">
      <c r="B18" t="s">
        <v>372</v>
      </c>
    </row>
    <row r="19" spans="2:3" x14ac:dyDescent="0.15">
      <c r="B19">
        <v>1</v>
      </c>
      <c r="C19" t="s">
        <v>384</v>
      </c>
    </row>
    <row r="20" spans="2:3" x14ac:dyDescent="0.15">
      <c r="B20">
        <v>2</v>
      </c>
      <c r="C20" s="69" t="s">
        <v>385</v>
      </c>
    </row>
  </sheetData>
  <phoneticPr fontId="2"/>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C19"/>
  <sheetViews>
    <sheetView zoomScale="130" zoomScaleNormal="130" workbookViewId="0"/>
  </sheetViews>
  <sheetFormatPr defaultRowHeight="13.5" x14ac:dyDescent="0.15"/>
  <sheetData>
    <row r="3" spans="2:3" x14ac:dyDescent="0.15">
      <c r="B3" t="s">
        <v>15</v>
      </c>
    </row>
    <row r="4" spans="2:3" x14ac:dyDescent="0.15">
      <c r="B4" t="s">
        <v>13</v>
      </c>
    </row>
    <row r="7" spans="2:3" x14ac:dyDescent="0.15">
      <c r="B7" s="5"/>
      <c r="C7" s="5" t="s">
        <v>11</v>
      </c>
    </row>
    <row r="8" spans="2:3" x14ac:dyDescent="0.15">
      <c r="B8" s="5" t="s">
        <v>9</v>
      </c>
      <c r="C8" s="5">
        <v>200</v>
      </c>
    </row>
    <row r="9" spans="2:3" x14ac:dyDescent="0.15">
      <c r="B9" s="5" t="s">
        <v>10</v>
      </c>
      <c r="C9" s="5">
        <v>300</v>
      </c>
    </row>
    <row r="10" spans="2:3" x14ac:dyDescent="0.15">
      <c r="B10" s="5" t="s">
        <v>12</v>
      </c>
      <c r="C10" s="6">
        <f>SUM(C8:C9)</f>
        <v>500</v>
      </c>
    </row>
    <row r="17" spans="2:3" x14ac:dyDescent="0.15">
      <c r="B17" t="s">
        <v>372</v>
      </c>
    </row>
    <row r="18" spans="2:3" x14ac:dyDescent="0.15">
      <c r="B18">
        <v>1</v>
      </c>
      <c r="C18" t="s">
        <v>386</v>
      </c>
    </row>
    <row r="19" spans="2:3" x14ac:dyDescent="0.15">
      <c r="B19">
        <v>2</v>
      </c>
      <c r="C19" s="69" t="s">
        <v>387</v>
      </c>
    </row>
  </sheetData>
  <phoneticPr fontId="2"/>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C18"/>
  <sheetViews>
    <sheetView zoomScale="130" zoomScaleNormal="130" workbookViewId="0"/>
  </sheetViews>
  <sheetFormatPr defaultRowHeight="13.5" x14ac:dyDescent="0.15"/>
  <sheetData>
    <row r="3" spans="2:3" x14ac:dyDescent="0.15">
      <c r="B3" t="s">
        <v>14</v>
      </c>
    </row>
    <row r="4" spans="2:3" x14ac:dyDescent="0.15">
      <c r="B4" t="s">
        <v>13</v>
      </c>
    </row>
    <row r="7" spans="2:3" x14ac:dyDescent="0.15">
      <c r="B7" s="5"/>
      <c r="C7" s="5" t="s">
        <v>11</v>
      </c>
    </row>
    <row r="8" spans="2:3" x14ac:dyDescent="0.15">
      <c r="B8" s="5" t="s">
        <v>9</v>
      </c>
      <c r="C8" s="5">
        <v>200</v>
      </c>
    </row>
    <row r="9" spans="2:3" x14ac:dyDescent="0.15">
      <c r="B9" s="5" t="s">
        <v>10</v>
      </c>
      <c r="C9" s="5">
        <v>300</v>
      </c>
    </row>
    <row r="10" spans="2:3" x14ac:dyDescent="0.15">
      <c r="B10" s="5" t="s">
        <v>12</v>
      </c>
      <c r="C10" s="6">
        <f>AVERAGE(C8:C9)</f>
        <v>250</v>
      </c>
    </row>
    <row r="16" spans="2:3" x14ac:dyDescent="0.15">
      <c r="B16" t="s">
        <v>372</v>
      </c>
    </row>
    <row r="17" spans="2:3" x14ac:dyDescent="0.15">
      <c r="B17">
        <v>1</v>
      </c>
      <c r="C17" t="s">
        <v>386</v>
      </c>
    </row>
    <row r="18" spans="2:3" x14ac:dyDescent="0.15">
      <c r="B18">
        <v>2</v>
      </c>
      <c r="C18" s="69" t="s">
        <v>388</v>
      </c>
    </row>
  </sheetData>
  <phoneticPr fontId="2"/>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D21"/>
  <sheetViews>
    <sheetView zoomScale="115" zoomScaleNormal="115" workbookViewId="0"/>
  </sheetViews>
  <sheetFormatPr defaultRowHeight="13.5" x14ac:dyDescent="0.15"/>
  <sheetData>
    <row r="3" spans="2:4" x14ac:dyDescent="0.15">
      <c r="B3" t="s">
        <v>25</v>
      </c>
    </row>
    <row r="4" spans="2:4" x14ac:dyDescent="0.15">
      <c r="B4" t="s">
        <v>26</v>
      </c>
    </row>
    <row r="6" spans="2:4" x14ac:dyDescent="0.15">
      <c r="B6" s="5"/>
      <c r="C6" s="7" t="s">
        <v>21</v>
      </c>
    </row>
    <row r="7" spans="2:4" x14ac:dyDescent="0.15">
      <c r="B7" s="5" t="s">
        <v>16</v>
      </c>
      <c r="C7" s="7" t="s">
        <v>22</v>
      </c>
    </row>
    <row r="8" spans="2:4" x14ac:dyDescent="0.15">
      <c r="B8" s="5" t="s">
        <v>17</v>
      </c>
      <c r="C8" s="7" t="s">
        <v>22</v>
      </c>
    </row>
    <row r="9" spans="2:4" x14ac:dyDescent="0.15">
      <c r="B9" s="5" t="s">
        <v>18</v>
      </c>
      <c r="C9" s="7" t="s">
        <v>22</v>
      </c>
    </row>
    <row r="10" spans="2:4" x14ac:dyDescent="0.15">
      <c r="B10" s="5" t="s">
        <v>19</v>
      </c>
      <c r="C10" s="7"/>
    </row>
    <row r="11" spans="2:4" x14ac:dyDescent="0.15">
      <c r="B11" s="5" t="s">
        <v>20</v>
      </c>
      <c r="C11" s="7" t="s">
        <v>23</v>
      </c>
    </row>
    <row r="12" spans="2:4" x14ac:dyDescent="0.15">
      <c r="B12" s="5" t="s">
        <v>24</v>
      </c>
      <c r="C12" s="8">
        <f>COUNTA(C7:C11)</f>
        <v>4</v>
      </c>
      <c r="D12" t="s">
        <v>27</v>
      </c>
    </row>
    <row r="19" spans="2:3" x14ac:dyDescent="0.15">
      <c r="B19" t="s">
        <v>372</v>
      </c>
    </row>
    <row r="20" spans="2:3" x14ac:dyDescent="0.15">
      <c r="B20">
        <v>1</v>
      </c>
      <c r="C20" t="s">
        <v>389</v>
      </c>
    </row>
    <row r="21" spans="2:3" x14ac:dyDescent="0.15">
      <c r="B21">
        <v>2</v>
      </c>
      <c r="C21" s="69" t="s">
        <v>390</v>
      </c>
    </row>
  </sheetData>
  <phoneticPr fontId="2"/>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4:I29"/>
  <sheetViews>
    <sheetView zoomScale="130" zoomScaleNormal="130" workbookViewId="0"/>
  </sheetViews>
  <sheetFormatPr defaultRowHeight="13.5" x14ac:dyDescent="0.15"/>
  <cols>
    <col min="3" max="3" width="15.125" customWidth="1"/>
    <col min="4" max="4" width="23.125" customWidth="1"/>
  </cols>
  <sheetData>
    <row r="4" spans="2:3" x14ac:dyDescent="0.15">
      <c r="B4" t="s">
        <v>25</v>
      </c>
    </row>
    <row r="5" spans="2:3" x14ac:dyDescent="0.15">
      <c r="B5" t="s">
        <v>37</v>
      </c>
    </row>
    <row r="7" spans="2:3" x14ac:dyDescent="0.15">
      <c r="B7" s="5"/>
      <c r="C7" s="5" t="s">
        <v>33</v>
      </c>
    </row>
    <row r="8" spans="2:3" x14ac:dyDescent="0.15">
      <c r="B8" s="5" t="s">
        <v>28</v>
      </c>
      <c r="C8" s="5">
        <v>58</v>
      </c>
    </row>
    <row r="9" spans="2:3" x14ac:dyDescent="0.15">
      <c r="B9" s="5" t="s">
        <v>29</v>
      </c>
      <c r="C9" s="5">
        <v>65</v>
      </c>
    </row>
    <row r="10" spans="2:3" x14ac:dyDescent="0.15">
      <c r="B10" s="5" t="s">
        <v>30</v>
      </c>
      <c r="C10" s="5">
        <v>72</v>
      </c>
    </row>
    <row r="11" spans="2:3" x14ac:dyDescent="0.15">
      <c r="B11" s="5" t="s">
        <v>31</v>
      </c>
      <c r="C11" s="5">
        <v>85</v>
      </c>
    </row>
    <row r="12" spans="2:3" x14ac:dyDescent="0.15">
      <c r="B12" s="5" t="s">
        <v>32</v>
      </c>
      <c r="C12" s="5">
        <v>48</v>
      </c>
    </row>
    <row r="13" spans="2:3" x14ac:dyDescent="0.15">
      <c r="B13" s="5" t="s">
        <v>34</v>
      </c>
      <c r="C13" s="7" t="s">
        <v>35</v>
      </c>
    </row>
    <row r="14" spans="2:3" x14ac:dyDescent="0.15">
      <c r="B14" s="5" t="s">
        <v>36</v>
      </c>
      <c r="C14" s="9">
        <f>COUNT(C8:C13)</f>
        <v>5</v>
      </c>
    </row>
    <row r="19" spans="2:9" x14ac:dyDescent="0.15">
      <c r="B19" t="s">
        <v>38</v>
      </c>
    </row>
    <row r="20" spans="2:9" x14ac:dyDescent="0.15">
      <c r="B20" t="s">
        <v>39</v>
      </c>
    </row>
    <row r="21" spans="2:9" ht="14.25" x14ac:dyDescent="0.15">
      <c r="B21" t="s">
        <v>41</v>
      </c>
      <c r="D21" s="9" t="s">
        <v>412</v>
      </c>
      <c r="E21" t="s">
        <v>42</v>
      </c>
      <c r="I21" s="11" t="str">
        <f>IF(D21="","",IF(D21="数値データのみの件数","正解","残念・・・違います"))</f>
        <v>正解</v>
      </c>
    </row>
    <row r="22" spans="2:9" ht="14.25" x14ac:dyDescent="0.15">
      <c r="B22" t="s">
        <v>43</v>
      </c>
      <c r="D22" s="9" t="s">
        <v>413</v>
      </c>
      <c r="E22" t="s">
        <v>44</v>
      </c>
      <c r="I22" s="11" t="str">
        <f>IF(D22="","",IF(D22="文字も含むデータの件数","正解","残念・・・違います"))</f>
        <v>正解</v>
      </c>
    </row>
    <row r="23" spans="2:9" x14ac:dyDescent="0.15">
      <c r="D23" s="10" t="s">
        <v>40</v>
      </c>
    </row>
    <row r="27" spans="2:9" x14ac:dyDescent="0.15">
      <c r="B27" t="s">
        <v>372</v>
      </c>
    </row>
    <row r="28" spans="2:9" x14ac:dyDescent="0.15">
      <c r="B28">
        <v>1</v>
      </c>
      <c r="C28" t="s">
        <v>391</v>
      </c>
    </row>
    <row r="29" spans="2:9" x14ac:dyDescent="0.15">
      <c r="B29">
        <v>2</v>
      </c>
      <c r="C29" s="69" t="s">
        <v>392</v>
      </c>
    </row>
  </sheetData>
  <phoneticPr fontId="2"/>
  <dataValidations count="1">
    <dataValidation type="list" allowBlank="1" showInputMessage="1" showErrorMessage="1" sqref="D21:D22" xr:uid="{00000000-0002-0000-0800-000000000000}">
      <formula1>"数値データのみの件数,文字も含むデータの件数"</formula1>
    </dataValidation>
  </dataValidations>
  <pageMargins left="0.75" right="0.75" top="1" bottom="1" header="0.51200000000000001" footer="0.51200000000000001"/>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32</vt:i4>
      </vt:variant>
    </vt:vector>
  </HeadingPairs>
  <TitlesOfParts>
    <vt:vector size="32"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28-1</vt:lpstr>
      <vt:lpstr>28-2</vt:lpstr>
      <vt:lpstr>29</vt:lpstr>
      <vt:lpstr>30</vt:lpstr>
      <vt:lpstr>最後に…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2011-05-08T06:19:24Z</dcterms:created>
  <dcterms:modified xsi:type="dcterms:W3CDTF">2025-04-23T12:11:01Z</dcterms:modified>
</cp:coreProperties>
</file>